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관련\법인관련\2022년도 결산 등 이사회 자료\"/>
    </mc:Choice>
  </mc:AlternateContent>
  <xr:revisionPtr revIDLastSave="0" documentId="13_ncr:1_{ABC93EB5-8118-4535-8182-16977991CE0D}" xr6:coauthVersionLast="36" xr6:coauthVersionMax="47" xr10:uidLastSave="{00000000-0000-0000-0000-000000000000}"/>
  <bookViews>
    <workbookView xWindow="0" yWindow="0" windowWidth="25725" windowHeight="8655" tabRatio="935" xr2:uid="{00000000-000D-0000-FFFF-FFFF00000000}"/>
  </bookViews>
  <sheets>
    <sheet name="1.결산총괄표" sheetId="7" r:id="rId1"/>
    <sheet name="2.세입결산서" sheetId="27" r:id="rId2"/>
    <sheet name="3.세출결산서" sheetId="28" r:id="rId3"/>
    <sheet name="차량 명세서 " sheetId="13" state="hidden" r:id="rId4"/>
  </sheets>
  <externalReferences>
    <externalReference r:id="rId5"/>
  </externalReferences>
  <definedNames>
    <definedName name="_xlnm.Print_Titles" localSheetId="2">'3.세출결산서'!$3:$4</definedName>
    <definedName name="직종">[1]pension!$I$30:$I$60</definedName>
  </definedNames>
  <calcPr calcId="191029"/>
</workbook>
</file>

<file path=xl/calcChain.xml><?xml version="1.0" encoding="utf-8"?>
<calcChain xmlns="http://schemas.openxmlformats.org/spreadsheetml/2006/main">
  <c r="F22" i="27" l="1"/>
  <c r="E113" i="28" l="1"/>
  <c r="F83" i="28"/>
  <c r="E83" i="28"/>
  <c r="E69" i="28"/>
  <c r="E68" i="28"/>
  <c r="E56" i="28"/>
  <c r="G54" i="28"/>
  <c r="G53" i="28"/>
  <c r="F54" i="28"/>
  <c r="F53" i="28"/>
  <c r="E54" i="28"/>
  <c r="E53" i="28"/>
  <c r="H42" i="28"/>
  <c r="H39" i="28"/>
  <c r="G20" i="28"/>
  <c r="F21" i="28"/>
  <c r="F20" i="28"/>
  <c r="E20" i="28"/>
  <c r="H29" i="27" l="1"/>
  <c r="H20" i="27"/>
  <c r="E12" i="27"/>
  <c r="H12" i="27" s="1"/>
  <c r="H5" i="27"/>
  <c r="E13" i="27"/>
  <c r="I10" i="7"/>
  <c r="I5" i="7"/>
  <c r="F114" i="28" l="1"/>
  <c r="G114" i="28"/>
  <c r="E114" i="28"/>
  <c r="F113" i="28"/>
  <c r="G113" i="28"/>
  <c r="G25" i="27"/>
  <c r="I15" i="7" l="1"/>
  <c r="H9" i="27" l="1"/>
  <c r="H10" i="27"/>
  <c r="E6" i="7" l="1"/>
  <c r="E7" i="7"/>
  <c r="E8" i="7"/>
  <c r="E9" i="7"/>
  <c r="E10" i="7"/>
  <c r="E5" i="7"/>
  <c r="F33" i="28" l="1"/>
  <c r="H23" i="28"/>
  <c r="H24" i="28"/>
  <c r="H26" i="28"/>
  <c r="H27" i="28"/>
  <c r="H29" i="28"/>
  <c r="H30" i="28"/>
  <c r="F112" i="28"/>
  <c r="G112" i="28"/>
  <c r="E112" i="28"/>
  <c r="G103" i="28"/>
  <c r="H86" i="28"/>
  <c r="H87" i="28"/>
  <c r="H89" i="28"/>
  <c r="H90" i="28"/>
  <c r="H92" i="28"/>
  <c r="H93" i="28"/>
  <c r="H95" i="28"/>
  <c r="H96" i="28"/>
  <c r="H98" i="28"/>
  <c r="H99" i="28"/>
  <c r="H101" i="28"/>
  <c r="H102" i="28"/>
  <c r="H104" i="28"/>
  <c r="H105" i="28"/>
  <c r="H107" i="28"/>
  <c r="H108" i="28"/>
  <c r="H110" i="28"/>
  <c r="H113" i="28" s="1"/>
  <c r="H111" i="28"/>
  <c r="H114" i="28" s="1"/>
  <c r="H62" i="28"/>
  <c r="H63" i="28"/>
  <c r="F64" i="28"/>
  <c r="G64" i="28"/>
  <c r="E64" i="28"/>
  <c r="H64" i="28" l="1"/>
  <c r="H112" i="28"/>
  <c r="F115" i="28"/>
  <c r="E115" i="28"/>
  <c r="G115" i="28"/>
  <c r="F31" i="28"/>
  <c r="G31" i="28"/>
  <c r="E31" i="28"/>
  <c r="F28" i="28"/>
  <c r="G28" i="28"/>
  <c r="E28" i="28"/>
  <c r="F25" i="28"/>
  <c r="G25" i="28"/>
  <c r="G33" i="28"/>
  <c r="E33" i="28"/>
  <c r="F32" i="28"/>
  <c r="G32" i="28"/>
  <c r="E32" i="28"/>
  <c r="G36" i="27"/>
  <c r="F13" i="27"/>
  <c r="H27" i="27"/>
  <c r="H26" i="27"/>
  <c r="H6" i="27"/>
  <c r="F28" i="27"/>
  <c r="G28" i="27"/>
  <c r="E28" i="27"/>
  <c r="G35" i="27"/>
  <c r="F35" i="27"/>
  <c r="E36" i="27"/>
  <c r="E35" i="27"/>
  <c r="F7" i="27"/>
  <c r="G7" i="27"/>
  <c r="E7" i="27"/>
  <c r="F36" i="27"/>
  <c r="H35" i="27" l="1"/>
  <c r="H25" i="28"/>
  <c r="F34" i="28"/>
  <c r="H28" i="27"/>
  <c r="H31" i="28"/>
  <c r="H28" i="28"/>
  <c r="H115" i="28"/>
  <c r="E70" i="28"/>
  <c r="E34" i="28"/>
  <c r="H32" i="28"/>
  <c r="H33" i="28"/>
  <c r="G34" i="28"/>
  <c r="H7" i="27"/>
  <c r="F128" i="28"/>
  <c r="G128" i="28"/>
  <c r="F129" i="28"/>
  <c r="G129" i="28"/>
  <c r="E129" i="28"/>
  <c r="E128" i="28"/>
  <c r="F127" i="28"/>
  <c r="G127" i="28"/>
  <c r="E127" i="28"/>
  <c r="G124" i="28"/>
  <c r="F124" i="28"/>
  <c r="E124" i="28"/>
  <c r="F121" i="28"/>
  <c r="G121" i="28"/>
  <c r="E121" i="28"/>
  <c r="F109" i="28"/>
  <c r="G109" i="28"/>
  <c r="E109" i="28"/>
  <c r="F106" i="28"/>
  <c r="G106" i="28"/>
  <c r="E106" i="28"/>
  <c r="F103" i="28"/>
  <c r="E103" i="28"/>
  <c r="F100" i="28"/>
  <c r="G100" i="28"/>
  <c r="E100" i="28"/>
  <c r="F97" i="28"/>
  <c r="G97" i="28"/>
  <c r="E97" i="28"/>
  <c r="F94" i="28"/>
  <c r="G94" i="28"/>
  <c r="E94" i="28"/>
  <c r="F91" i="28"/>
  <c r="G91" i="28"/>
  <c r="E91" i="28"/>
  <c r="F88" i="28"/>
  <c r="G88" i="28"/>
  <c r="E88" i="28"/>
  <c r="F82" i="28"/>
  <c r="G82" i="28"/>
  <c r="E82" i="28"/>
  <c r="F79" i="28"/>
  <c r="E79" i="28"/>
  <c r="G76" i="28"/>
  <c r="E76" i="28"/>
  <c r="G73" i="28"/>
  <c r="F73" i="28"/>
  <c r="E73" i="28"/>
  <c r="F61" i="28"/>
  <c r="G61" i="28"/>
  <c r="E61" i="28"/>
  <c r="F52" i="28"/>
  <c r="G52" i="28"/>
  <c r="E52" i="28"/>
  <c r="F49" i="28"/>
  <c r="G49" i="28"/>
  <c r="E49" i="28"/>
  <c r="F46" i="28"/>
  <c r="G46" i="28"/>
  <c r="E46" i="28"/>
  <c r="F43" i="28"/>
  <c r="G43" i="28"/>
  <c r="E43" i="28"/>
  <c r="F40" i="28"/>
  <c r="G40" i="28"/>
  <c r="E40" i="28"/>
  <c r="H40" i="28" s="1"/>
  <c r="F37" i="28"/>
  <c r="G37" i="28"/>
  <c r="E37" i="28"/>
  <c r="F19" i="28"/>
  <c r="G19" i="28"/>
  <c r="E19" i="28"/>
  <c r="G16" i="28"/>
  <c r="F16" i="28"/>
  <c r="E16" i="28"/>
  <c r="F13" i="28"/>
  <c r="G13" i="28"/>
  <c r="E13" i="28"/>
  <c r="F10" i="28"/>
  <c r="G10" i="28"/>
  <c r="E10" i="28"/>
  <c r="F7" i="28"/>
  <c r="G7" i="28"/>
  <c r="E7" i="28"/>
  <c r="F34" i="27"/>
  <c r="G34" i="27"/>
  <c r="E34" i="27"/>
  <c r="F31" i="27"/>
  <c r="G31" i="27"/>
  <c r="E31" i="27"/>
  <c r="F25" i="27"/>
  <c r="E25" i="27"/>
  <c r="G22" i="27"/>
  <c r="E22" i="27"/>
  <c r="G19" i="27"/>
  <c r="F19" i="27"/>
  <c r="E19" i="27"/>
  <c r="F16" i="27"/>
  <c r="G16" i="27"/>
  <c r="E16" i="27"/>
  <c r="G13" i="27"/>
  <c r="F116" i="28"/>
  <c r="G83" i="28"/>
  <c r="F84" i="28"/>
  <c r="F117" i="28" s="1"/>
  <c r="G84" i="28"/>
  <c r="G117" i="28" s="1"/>
  <c r="E84" i="28"/>
  <c r="E117" i="28" s="1"/>
  <c r="E116" i="28"/>
  <c r="F68" i="28"/>
  <c r="G68" i="28"/>
  <c r="F69" i="28"/>
  <c r="G69" i="28"/>
  <c r="F56" i="28"/>
  <c r="F57" i="28"/>
  <c r="G21" i="28"/>
  <c r="E21" i="28"/>
  <c r="H6" i="28"/>
  <c r="H8" i="28"/>
  <c r="H9" i="28"/>
  <c r="H11" i="28"/>
  <c r="H12" i="28"/>
  <c r="H14" i="28"/>
  <c r="H15" i="28"/>
  <c r="H17" i="28"/>
  <c r="H18" i="28"/>
  <c r="H35" i="28"/>
  <c r="H36" i="28"/>
  <c r="H38" i="28"/>
  <c r="H41" i="28"/>
  <c r="H44" i="28"/>
  <c r="H45" i="28"/>
  <c r="H47" i="28"/>
  <c r="H48" i="28"/>
  <c r="H50" i="28"/>
  <c r="H51" i="28"/>
  <c r="H59" i="28"/>
  <c r="H60" i="28"/>
  <c r="H71" i="28"/>
  <c r="H72" i="28"/>
  <c r="H74" i="28"/>
  <c r="H75" i="28"/>
  <c r="H77" i="28"/>
  <c r="H78" i="28"/>
  <c r="H80" i="28"/>
  <c r="H81" i="28"/>
  <c r="H119" i="28"/>
  <c r="H120" i="28"/>
  <c r="H122" i="28"/>
  <c r="H123" i="28"/>
  <c r="H125" i="28"/>
  <c r="H126" i="28"/>
  <c r="H5" i="28"/>
  <c r="H14" i="27"/>
  <c r="H15" i="27"/>
  <c r="H17" i="27"/>
  <c r="H18" i="27"/>
  <c r="H21" i="27"/>
  <c r="H23" i="27"/>
  <c r="H24" i="27"/>
  <c r="H30" i="27"/>
  <c r="H32" i="27"/>
  <c r="H33" i="27"/>
  <c r="H8" i="27"/>
  <c r="G70" i="28" l="1"/>
  <c r="G116" i="28"/>
  <c r="G118" i="28" s="1"/>
  <c r="H83" i="28"/>
  <c r="H34" i="28"/>
  <c r="E118" i="28"/>
  <c r="H116" i="28"/>
  <c r="F131" i="28"/>
  <c r="G37" i="27"/>
  <c r="H19" i="27"/>
  <c r="F118" i="28"/>
  <c r="H117" i="28"/>
  <c r="F132" i="28"/>
  <c r="H88" i="28"/>
  <c r="H100" i="28"/>
  <c r="F70" i="28"/>
  <c r="H103" i="28"/>
  <c r="H106" i="28"/>
  <c r="H97" i="28"/>
  <c r="H94" i="28"/>
  <c r="H91" i="28"/>
  <c r="H109" i="28"/>
  <c r="H16" i="28"/>
  <c r="H127" i="28"/>
  <c r="H79" i="28"/>
  <c r="H69" i="28"/>
  <c r="H68" i="28"/>
  <c r="E131" i="28"/>
  <c r="G67" i="28"/>
  <c r="H43" i="28"/>
  <c r="H49" i="28"/>
  <c r="H61" i="28"/>
  <c r="H73" i="28"/>
  <c r="G56" i="28"/>
  <c r="G131" i="28" s="1"/>
  <c r="H53" i="28"/>
  <c r="F55" i="28"/>
  <c r="H128" i="28"/>
  <c r="H121" i="28"/>
  <c r="E67" i="28"/>
  <c r="G57" i="28"/>
  <c r="G132" i="28" s="1"/>
  <c r="G55" i="28"/>
  <c r="E55" i="28"/>
  <c r="H84" i="28"/>
  <c r="H124" i="28"/>
  <c r="E130" i="28"/>
  <c r="H13" i="28"/>
  <c r="E22" i="28"/>
  <c r="H7" i="28"/>
  <c r="E37" i="27"/>
  <c r="F37" i="27"/>
  <c r="H25" i="27"/>
  <c r="H36" i="27"/>
  <c r="H76" i="28"/>
  <c r="G85" i="28"/>
  <c r="H22" i="27"/>
  <c r="H34" i="27"/>
  <c r="H10" i="28"/>
  <c r="H46" i="28"/>
  <c r="H82" i="28"/>
  <c r="E57" i="28"/>
  <c r="E132" i="28" s="1"/>
  <c r="H66" i="28"/>
  <c r="G22" i="28"/>
  <c r="E85" i="28"/>
  <c r="H31" i="27"/>
  <c r="H37" i="28"/>
  <c r="H52" i="28"/>
  <c r="G130" i="28"/>
  <c r="F22" i="28"/>
  <c r="H16" i="27"/>
  <c r="H19" i="28"/>
  <c r="F130" i="28"/>
  <c r="H129" i="28"/>
  <c r="H13" i="27"/>
  <c r="F85" i="28"/>
  <c r="H65" i="28"/>
  <c r="F67" i="28"/>
  <c r="H54" i="28"/>
  <c r="H21" i="28"/>
  <c r="H20" i="28"/>
  <c r="H118" i="28" l="1"/>
  <c r="F58" i="28"/>
  <c r="H132" i="28"/>
  <c r="H37" i="27"/>
  <c r="H56" i="28"/>
  <c r="H70" i="28"/>
  <c r="H67" i="28"/>
  <c r="G58" i="28"/>
  <c r="H55" i="28"/>
  <c r="H57" i="28"/>
  <c r="H85" i="28"/>
  <c r="H130" i="28"/>
  <c r="H22" i="28"/>
  <c r="E58" i="28"/>
  <c r="H10" i="7"/>
  <c r="H5" i="7"/>
  <c r="H15" i="7" l="1"/>
  <c r="E133" i="28"/>
  <c r="G133" i="28"/>
  <c r="H131" i="28"/>
  <c r="F133" i="28"/>
  <c r="H58" i="28"/>
  <c r="H133" i="28" l="1"/>
  <c r="D15" i="7" l="1"/>
  <c r="C15" i="7"/>
  <c r="J14" i="7"/>
  <c r="J13" i="7"/>
  <c r="J12" i="7"/>
  <c r="J11" i="7"/>
  <c r="J9" i="7"/>
  <c r="J8" i="7"/>
  <c r="J7" i="7"/>
  <c r="J6" i="7"/>
  <c r="J10" i="7" l="1"/>
  <c r="J5" i="7"/>
  <c r="E15" i="7"/>
  <c r="J15" i="7" l="1"/>
</calcChain>
</file>

<file path=xl/sharedStrings.xml><?xml version="1.0" encoding="utf-8"?>
<sst xmlns="http://schemas.openxmlformats.org/spreadsheetml/2006/main" count="323" uniqueCount="132">
  <si>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</si>
  <si>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</si>
  <si>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</si>
  <si>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</si>
  <si>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</si>
  <si>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</si>
  <si>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</si>
  <si>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</si>
  <si>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</si>
  <si>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</si>
  <si>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</si>
  <si>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</si>
  <si>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전입금</t>
  </si>
  <si>
    <t>이월금</t>
  </si>
  <si>
    <t>잡수입</t>
  </si>
  <si>
    <t>총합계</t>
  </si>
  <si>
    <t>시설명 : 햇살가득그룹홈</t>
    <phoneticPr fontId="1" type="noConversion"/>
  </si>
  <si>
    <t>(단위 : 원)</t>
    <phoneticPr fontId="1" type="noConversion"/>
  </si>
  <si>
    <t>(단위 : 원)</t>
  </si>
  <si>
    <t>보조금</t>
  </si>
  <si>
    <t>급여</t>
  </si>
  <si>
    <t>제수당</t>
  </si>
  <si>
    <t>퇴직금 및 퇴직적립금</t>
  </si>
  <si>
    <t>사회보험부담금</t>
  </si>
  <si>
    <t>인건비</t>
  </si>
  <si>
    <t>업무추진비</t>
  </si>
  <si>
    <t>여비</t>
  </si>
  <si>
    <t>수용비 및 수수료</t>
  </si>
  <si>
    <t>공공요금</t>
  </si>
  <si>
    <t>제세공과금</t>
  </si>
  <si>
    <t>차량비</t>
  </si>
  <si>
    <t>운영비</t>
  </si>
  <si>
    <t>사무비</t>
  </si>
  <si>
    <t>시설비</t>
  </si>
  <si>
    <t>재산조성비</t>
  </si>
  <si>
    <t>사업비</t>
  </si>
  <si>
    <t>잡지출</t>
  </si>
  <si>
    <t>예비비</t>
  </si>
  <si>
    <t>반환금</t>
  </si>
  <si>
    <t>예비비 및 기타</t>
  </si>
  <si>
    <t>법인
전입금</t>
    <phoneticPr fontId="1" type="noConversion"/>
  </si>
  <si>
    <t>전년도
이월금</t>
    <phoneticPr fontId="1" type="noConversion"/>
  </si>
  <si>
    <t>후원금
수입</t>
    <phoneticPr fontId="1" type="noConversion"/>
  </si>
  <si>
    <t>보조금
수입</t>
    <phoneticPr fontId="1" type="noConversion"/>
  </si>
  <si>
    <t>보조금수입</t>
  </si>
  <si>
    <t>(단위: 원)</t>
    <phoneticPr fontId="1" type="noConversion"/>
  </si>
  <si>
    <t>세    입</t>
  </si>
  <si>
    <t>세    출</t>
  </si>
  <si>
    <t>입소자부담금수입</t>
    <phoneticPr fontId="1" type="noConversion"/>
  </si>
  <si>
    <t>입소비용수입</t>
    <phoneticPr fontId="1" type="noConversion"/>
  </si>
  <si>
    <t>보조금 수입</t>
  </si>
  <si>
    <t>후원금 수입</t>
  </si>
  <si>
    <t>후원금수입</t>
  </si>
  <si>
    <t>법인전입금</t>
  </si>
  <si>
    <t>운영비</t>
    <phoneticPr fontId="1" type="noConversion"/>
  </si>
  <si>
    <t>일반사업비</t>
    <phoneticPr fontId="1" type="noConversion"/>
  </si>
  <si>
    <t xml:space="preserve"> 이 월 금 ( 잔  액 )</t>
  </si>
  <si>
    <t>세    입    총   계</t>
  </si>
  <si>
    <t>세   출   총   계</t>
    <phoneticPr fontId="1" type="noConversion"/>
  </si>
  <si>
    <t>예산
(A)</t>
    <phoneticPr fontId="1" type="noConversion"/>
  </si>
  <si>
    <t>결산
(B)</t>
    <phoneticPr fontId="1" type="noConversion"/>
  </si>
  <si>
    <t>증감액
(B-A)</t>
    <phoneticPr fontId="1" type="noConversion"/>
  </si>
  <si>
    <t>번호</t>
    <phoneticPr fontId="1" type="noConversion"/>
  </si>
  <si>
    <t>차량번호</t>
    <phoneticPr fontId="1" type="noConversion"/>
  </si>
  <si>
    <t>차명</t>
    <phoneticPr fontId="1" type="noConversion"/>
  </si>
  <si>
    <t>종별</t>
    <phoneticPr fontId="1" type="noConversion"/>
  </si>
  <si>
    <t>승차정원</t>
    <phoneticPr fontId="1" type="noConversion"/>
  </si>
  <si>
    <t>년식</t>
    <phoneticPr fontId="1" type="noConversion"/>
  </si>
  <si>
    <t xml:space="preserve">차량제원 </t>
    <phoneticPr fontId="1" type="noConversion"/>
  </si>
  <si>
    <t>길이</t>
    <phoneticPr fontId="1" type="noConversion"/>
  </si>
  <si>
    <t>너비</t>
    <phoneticPr fontId="1" type="noConversion"/>
  </si>
  <si>
    <t>높이</t>
    <phoneticPr fontId="1" type="noConversion"/>
  </si>
  <si>
    <t>70거7044</t>
    <phoneticPr fontId="1" type="noConversion"/>
  </si>
  <si>
    <t>그랜드스타렉스</t>
    <phoneticPr fontId="1" type="noConversion"/>
  </si>
  <si>
    <t>중형 승합</t>
    <phoneticPr fontId="1" type="noConversion"/>
  </si>
  <si>
    <t>12명</t>
    <phoneticPr fontId="1" type="noConversion"/>
  </si>
  <si>
    <t>2014년</t>
    <phoneticPr fontId="1" type="noConversion"/>
  </si>
  <si>
    <t>5125mm</t>
    <phoneticPr fontId="1" type="noConversion"/>
  </si>
  <si>
    <t>1920mm</t>
    <phoneticPr fontId="1" type="noConversion"/>
  </si>
  <si>
    <t>1925mm</t>
    <phoneticPr fontId="1" type="noConversion"/>
  </si>
  <si>
    <t xml:space="preserve">차량명세서 </t>
    <phoneticPr fontId="1" type="noConversion"/>
  </si>
  <si>
    <t>기타운영비</t>
  </si>
  <si>
    <t>전입금</t>
    <phoneticPr fontId="1" type="noConversion"/>
  </si>
  <si>
    <t>전입금</t>
    <phoneticPr fontId="1" type="noConversion"/>
  </si>
  <si>
    <t>이월금</t>
    <phoneticPr fontId="1" type="noConversion"/>
  </si>
  <si>
    <t>잡수입</t>
    <phoneticPr fontId="1" type="noConversion"/>
  </si>
  <si>
    <t>보조금
수입</t>
    <phoneticPr fontId="1" type="noConversion"/>
  </si>
  <si>
    <t>후원금
수입</t>
    <phoneticPr fontId="1" type="noConversion"/>
  </si>
  <si>
    <t>전년도
이월금
(후원금)</t>
    <phoneticPr fontId="1" type="noConversion"/>
  </si>
  <si>
    <t>기타예금
이자수입</t>
    <phoneticPr fontId="1" type="noConversion"/>
  </si>
  <si>
    <t>기타
후생경비</t>
    <phoneticPr fontId="1" type="noConversion"/>
  </si>
  <si>
    <t>입소자
부담금
수입</t>
    <phoneticPr fontId="1" type="noConversion"/>
  </si>
  <si>
    <t>입소비용
수입</t>
    <phoneticPr fontId="1" type="noConversion"/>
  </si>
  <si>
    <t>후원금수입</t>
    <phoneticPr fontId="1" type="noConversion"/>
  </si>
  <si>
    <t>업무
추진비</t>
    <phoneticPr fontId="1" type="noConversion"/>
  </si>
  <si>
    <t>기관운영비</t>
    <phoneticPr fontId="1" type="noConversion"/>
  </si>
  <si>
    <t>직책보조비</t>
    <phoneticPr fontId="1" type="noConversion"/>
  </si>
  <si>
    <t>회의비</t>
    <phoneticPr fontId="1" type="noConversion"/>
  </si>
  <si>
    <t>시설비</t>
    <phoneticPr fontId="1" type="noConversion"/>
  </si>
  <si>
    <t>자산취득비</t>
    <phoneticPr fontId="1" type="noConversion"/>
  </si>
  <si>
    <t>시설장비
유지비</t>
    <phoneticPr fontId="1" type="noConversion"/>
  </si>
  <si>
    <t>생계비</t>
    <phoneticPr fontId="1" type="noConversion"/>
  </si>
  <si>
    <t>수용기관
경비</t>
    <phoneticPr fontId="1" type="noConversion"/>
  </si>
  <si>
    <t>피복비</t>
    <phoneticPr fontId="1" type="noConversion"/>
  </si>
  <si>
    <t>연료비</t>
    <phoneticPr fontId="1" type="noConversion"/>
  </si>
  <si>
    <t>일반
사업비</t>
    <phoneticPr fontId="1" type="noConversion"/>
  </si>
  <si>
    <t>보건의료
지원</t>
    <phoneticPr fontId="1" type="noConversion"/>
  </si>
  <si>
    <t>심리사회
지원</t>
    <phoneticPr fontId="1" type="noConversion"/>
  </si>
  <si>
    <t>교육재활
지원</t>
    <phoneticPr fontId="1" type="noConversion"/>
  </si>
  <si>
    <t>홍보</t>
    <phoneticPr fontId="1" type="noConversion"/>
  </si>
  <si>
    <t>지역사회
연계</t>
    <phoneticPr fontId="1" type="noConversion"/>
  </si>
  <si>
    <t>연구개발</t>
    <phoneticPr fontId="1" type="noConversion"/>
  </si>
  <si>
    <t>위생관리
지원</t>
    <phoneticPr fontId="1" type="noConversion"/>
  </si>
  <si>
    <t>자원개발
관리</t>
    <phoneticPr fontId="1" type="noConversion"/>
  </si>
  <si>
    <t>소계</t>
    <phoneticPr fontId="1" type="noConversion"/>
  </si>
  <si>
    <t>계</t>
    <phoneticPr fontId="1" type="noConversion"/>
  </si>
  <si>
    <t>시설명 : 성심셀린의집</t>
    <phoneticPr fontId="1" type="noConversion"/>
  </si>
  <si>
    <t>시설명 :   성심셀린의집</t>
    <phoneticPr fontId="1" type="noConversion"/>
  </si>
  <si>
    <t>반환금</t>
    <phoneticPr fontId="1" type="noConversion"/>
  </si>
  <si>
    <t>시설명 :  성심셀린의집</t>
    <phoneticPr fontId="1" type="noConversion"/>
  </si>
  <si>
    <t>이월
사업비</t>
    <phoneticPr fontId="1" type="noConversion"/>
  </si>
  <si>
    <t>기타
잡수입</t>
    <phoneticPr fontId="1" type="noConversion"/>
  </si>
  <si>
    <t>입소/생활
지원</t>
    <phoneticPr fontId="1" type="noConversion"/>
  </si>
  <si>
    <t>보조금</t>
    <phoneticPr fontId="1" type="noConversion"/>
  </si>
  <si>
    <t>결산합계</t>
    <phoneticPr fontId="1" type="noConversion"/>
  </si>
  <si>
    <t>도비결산</t>
    <phoneticPr fontId="1" type="noConversion"/>
  </si>
  <si>
    <t>시비결산</t>
    <phoneticPr fontId="1" type="noConversion"/>
  </si>
  <si>
    <t>건강보험
공단결산</t>
    <phoneticPr fontId="1" type="noConversion"/>
  </si>
  <si>
    <t>입소
비용
수입</t>
    <phoneticPr fontId="1" type="noConversion"/>
  </si>
  <si>
    <t xml:space="preserve">2022년 세입결산서 </t>
    <phoneticPr fontId="1" type="noConversion"/>
  </si>
  <si>
    <t xml:space="preserve">2022년 세출결산서 </t>
    <phoneticPr fontId="1" type="noConversion"/>
  </si>
  <si>
    <t>22년 결산총괄표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</si>
</sst>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굴림체"/>
      <family val="3"/>
      <charset val="129"/>
    </font>
    <font>
      <sz val="10"/>
      <color indexed="8"/>
      <name val="굴림"/>
      <family val="3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sz val="11"/>
      <color indexed="60"/>
      <name val="맑은 고딕"/>
      <family val="3"/>
    </font>
    <font>
      <sz val="11"/>
      <name val="돋움"/>
      <family val="3"/>
      <charset val="129"/>
    </font>
    <font>
      <b/>
      <sz val="11"/>
      <color indexed="63"/>
      <name val="맑은 고딕"/>
      <family val="3"/>
    </font>
    <font>
      <b/>
      <sz val="18"/>
      <color indexed="56"/>
      <name val="맑은 고딕"/>
      <family val="3"/>
    </font>
    <font>
      <b/>
      <sz val="11"/>
      <color indexed="8"/>
      <name val="맑은 고딕"/>
      <family val="3"/>
    </font>
    <font>
      <sz val="11"/>
      <color indexed="10"/>
      <name val="맑은 고딕"/>
      <family val="3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color theme="1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2"/>
      <scheme val="minor"/>
    </font>
    <font>
      <sz val="11"/>
      <color theme="1"/>
      <name val="굴림체"/>
      <family val="2"/>
      <charset val="129"/>
    </font>
    <font>
      <b/>
      <sz val="10"/>
      <color indexed="8"/>
      <name val="굴림체"/>
      <family val="3"/>
      <charset val="129"/>
    </font>
    <font>
      <b/>
      <sz val="10"/>
      <name val="신명 태명조"/>
      <family val="3"/>
      <charset val="129"/>
    </font>
    <font>
      <sz val="10"/>
      <name val="신명 태명조"/>
      <family val="3"/>
      <charset val="129"/>
    </font>
    <font>
      <sz val="10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9"/>
      <color rgb="FF286892"/>
      <name val="굴림체"/>
      <family val="3"/>
      <charset val="129"/>
    </font>
    <font>
      <b/>
      <sz val="9"/>
      <color theme="3"/>
      <name val="굴림체"/>
      <family val="3"/>
      <charset val="129"/>
    </font>
    <font>
      <b/>
      <sz val="9"/>
      <color rgb="FFFF0000"/>
      <name val="굴림"/>
      <family val="3"/>
      <charset val="129"/>
    </font>
    <font>
      <b/>
      <sz val="9"/>
      <color rgb="FF000000"/>
      <name val="굴림체"/>
      <family val="3"/>
      <charset val="129"/>
    </font>
    <font>
      <sz val="9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name val="굴림체"/>
      <family val="3"/>
      <charset val="129"/>
    </font>
    <font>
      <b/>
      <sz val="9"/>
      <name val="신명 태명조"/>
      <family val="3"/>
      <charset val="129"/>
    </font>
    <font>
      <sz val="9"/>
      <name val="신명 태명조"/>
      <family val="3"/>
      <charset val="129"/>
    </font>
    <font>
      <sz val="10"/>
      <name val="맑은 고딕"/>
      <family val="3"/>
      <charset val="129"/>
    </font>
    <font>
      <b/>
      <sz val="8"/>
      <color rgb="FF000000"/>
      <name val="굴림체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256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8" fillId="22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19" applyNumberFormat="0" applyFont="0" applyAlignment="0" applyProtection="0">
      <alignment vertical="center"/>
    </xf>
    <xf numFmtId="0" fontId="27" fillId="24" borderId="19" applyNumberFormat="0" applyFont="0" applyAlignment="0" applyProtection="0">
      <alignment vertical="center"/>
    </xf>
    <xf numFmtId="0" fontId="27" fillId="24" borderId="19" applyNumberFormat="0" applyFont="0" applyAlignment="0" applyProtection="0">
      <alignment vertical="center"/>
    </xf>
    <xf numFmtId="0" fontId="27" fillId="24" borderId="19" applyNumberFormat="0" applyFont="0" applyAlignment="0" applyProtection="0">
      <alignment vertical="center"/>
    </xf>
    <xf numFmtId="0" fontId="28" fillId="21" borderId="20" applyNumberFormat="0" applyAlignment="0" applyProtection="0">
      <alignment vertical="center"/>
    </xf>
    <xf numFmtId="0" fontId="28" fillId="21" borderId="20" applyNumberFormat="0" applyAlignment="0" applyProtection="0">
      <alignment vertical="center"/>
    </xf>
    <xf numFmtId="0" fontId="28" fillId="21" borderId="20" applyNumberFormat="0" applyAlignment="0" applyProtection="0">
      <alignment vertical="center"/>
    </xf>
    <xf numFmtId="0" fontId="28" fillId="21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3" fillId="0" borderId="0"/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5" fillId="0" borderId="0"/>
    <xf numFmtId="0" fontId="13" fillId="0" borderId="0"/>
    <xf numFmtId="0" fontId="5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3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41" fontId="1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49" fontId="12" fillId="0" borderId="30" xfId="0" applyNumberFormat="1" applyFont="1" applyBorder="1" applyAlignment="1">
      <alignment horizontal="center" vertical="center" wrapText="1"/>
    </xf>
    <xf numFmtId="0" fontId="39" fillId="26" borderId="34" xfId="253" applyFont="1" applyFill="1" applyBorder="1" applyAlignment="1">
      <alignment horizontal="center" vertical="center"/>
    </xf>
    <xf numFmtId="0" fontId="39" fillId="26" borderId="35" xfId="253" applyFont="1" applyFill="1" applyBorder="1" applyAlignment="1">
      <alignment horizontal="center" vertical="center"/>
    </xf>
    <xf numFmtId="0" fontId="40" fillId="27" borderId="36" xfId="253" applyFont="1" applyFill="1" applyBorder="1">
      <alignment vertical="center"/>
    </xf>
    <xf numFmtId="0" fontId="40" fillId="27" borderId="22" xfId="253" applyFont="1" applyFill="1" applyBorder="1">
      <alignment vertical="center"/>
    </xf>
    <xf numFmtId="3" fontId="40" fillId="27" borderId="25" xfId="253" applyNumberFormat="1" applyFont="1" applyFill="1" applyBorder="1" applyAlignment="1">
      <alignment horizontal="right" vertical="center" shrinkToFit="1"/>
    </xf>
    <xf numFmtId="176" fontId="40" fillId="27" borderId="29" xfId="64" applyNumberFormat="1" applyFont="1" applyFill="1" applyBorder="1" applyAlignment="1">
      <alignment horizontal="right" vertical="center"/>
    </xf>
    <xf numFmtId="0" fontId="40" fillId="27" borderId="22" xfId="253" applyFont="1" applyFill="1" applyBorder="1" applyAlignment="1">
      <alignment horizontal="left" vertical="center"/>
    </xf>
    <xf numFmtId="0" fontId="40" fillId="27" borderId="25" xfId="253" applyFont="1" applyFill="1" applyBorder="1" applyAlignment="1">
      <alignment horizontal="center" vertical="center"/>
    </xf>
    <xf numFmtId="176" fontId="41" fillId="0" borderId="4" xfId="197" applyNumberFormat="1" applyFont="1" applyBorder="1" applyAlignment="1">
      <alignment horizontal="right" vertical="center" wrapText="1"/>
    </xf>
    <xf numFmtId="3" fontId="40" fillId="27" borderId="37" xfId="253" applyNumberFormat="1" applyFont="1" applyFill="1" applyBorder="1">
      <alignment vertical="center"/>
    </xf>
    <xf numFmtId="176" fontId="41" fillId="0" borderId="3" xfId="197" applyNumberFormat="1" applyFont="1" applyBorder="1" applyAlignment="1">
      <alignment vertical="center" wrapText="1"/>
    </xf>
    <xf numFmtId="0" fontId="40" fillId="27" borderId="38" xfId="253" applyFont="1" applyFill="1" applyBorder="1">
      <alignment vertical="center"/>
    </xf>
    <xf numFmtId="0" fontId="40" fillId="27" borderId="39" xfId="253" applyFont="1" applyFill="1" applyBorder="1">
      <alignment vertical="center"/>
    </xf>
    <xf numFmtId="0" fontId="40" fillId="27" borderId="25" xfId="253" applyFont="1" applyFill="1" applyBorder="1" applyAlignment="1">
      <alignment horizontal="left" vertical="center"/>
    </xf>
    <xf numFmtId="0" fontId="40" fillId="27" borderId="25" xfId="253" applyFont="1" applyFill="1" applyBorder="1">
      <alignment vertical="center"/>
    </xf>
    <xf numFmtId="0" fontId="40" fillId="27" borderId="29" xfId="253" applyFont="1" applyFill="1" applyBorder="1" applyAlignment="1">
      <alignment horizontal="left" vertical="center"/>
    </xf>
    <xf numFmtId="0" fontId="40" fillId="27" borderId="40" xfId="253" applyFont="1" applyFill="1" applyBorder="1">
      <alignment vertical="center"/>
    </xf>
    <xf numFmtId="0" fontId="40" fillId="27" borderId="24" xfId="253" applyFont="1" applyFill="1" applyBorder="1">
      <alignment vertical="center"/>
    </xf>
    <xf numFmtId="3" fontId="40" fillId="27" borderId="24" xfId="253" applyNumberFormat="1" applyFont="1" applyFill="1" applyBorder="1" applyAlignment="1">
      <alignment horizontal="right" vertical="center" shrinkToFit="1"/>
    </xf>
    <xf numFmtId="176" fontId="40" fillId="27" borderId="27" xfId="64" applyNumberFormat="1" applyFont="1" applyFill="1" applyBorder="1" applyAlignment="1">
      <alignment horizontal="right" vertical="center"/>
    </xf>
    <xf numFmtId="0" fontId="40" fillId="27" borderId="0" xfId="253" applyFont="1" applyFill="1">
      <alignment vertical="center"/>
    </xf>
    <xf numFmtId="3" fontId="40" fillId="27" borderId="0" xfId="253" applyNumberFormat="1" applyFont="1" applyFill="1" applyAlignment="1">
      <alignment horizontal="right" vertical="center" shrinkToFit="1"/>
    </xf>
    <xf numFmtId="176" fontId="40" fillId="27" borderId="0" xfId="64" applyNumberFormat="1" applyFont="1" applyFill="1" applyBorder="1" applyAlignment="1">
      <alignment horizontal="right" vertical="center"/>
    </xf>
    <xf numFmtId="0" fontId="40" fillId="27" borderId="0" xfId="253" applyFont="1" applyFill="1" applyAlignment="1">
      <alignment horizontal="center" vertical="center"/>
    </xf>
    <xf numFmtId="3" fontId="0" fillId="0" borderId="0" xfId="0" applyNumberFormat="1">
      <alignment vertical="center"/>
    </xf>
    <xf numFmtId="3" fontId="39" fillId="0" borderId="45" xfId="253" applyNumberFormat="1" applyFont="1" applyBorder="1" applyAlignment="1">
      <alignment horizontal="right" vertical="center"/>
    </xf>
    <xf numFmtId="0" fontId="39" fillId="26" borderId="35" xfId="253" applyFont="1" applyFill="1" applyBorder="1" applyAlignment="1">
      <alignment horizontal="center" vertical="center" wrapText="1"/>
    </xf>
    <xf numFmtId="3" fontId="39" fillId="26" borderId="35" xfId="64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4" fillId="28" borderId="6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28" borderId="1" xfId="0" applyFont="1" applyFill="1" applyBorder="1" applyAlignment="1">
      <alignment horizontal="center" vertical="center" wrapText="1"/>
    </xf>
    <xf numFmtId="0" fontId="3" fillId="28" borderId="6" xfId="0" applyFont="1" applyFill="1" applyBorder="1" applyAlignment="1">
      <alignment horizontal="center" vertical="center" wrapText="1"/>
    </xf>
    <xf numFmtId="41" fontId="3" fillId="28" borderId="1" xfId="1" applyFont="1" applyFill="1" applyBorder="1" applyAlignment="1">
      <alignment horizontal="right" vertical="center" wrapText="1"/>
    </xf>
    <xf numFmtId="41" fontId="45" fillId="29" borderId="1" xfId="1" applyFont="1" applyFill="1" applyBorder="1" applyAlignment="1">
      <alignment horizontal="right" vertical="center" wrapText="1"/>
    </xf>
    <xf numFmtId="176" fontId="2" fillId="25" borderId="6" xfId="0" applyNumberFormat="1" applyFont="1" applyFill="1" applyBorder="1" applyAlignment="1">
      <alignment horizontal="right" vertical="center" wrapText="1"/>
    </xf>
    <xf numFmtId="41" fontId="2" fillId="25" borderId="1" xfId="1" applyFont="1" applyFill="1" applyBorder="1" applyAlignment="1">
      <alignment horizontal="right" vertical="center" wrapText="1"/>
    </xf>
    <xf numFmtId="41" fontId="2" fillId="25" borderId="6" xfId="1" applyFont="1" applyFill="1" applyBorder="1" applyAlignment="1">
      <alignment horizontal="right" vertical="center" wrapText="1"/>
    </xf>
    <xf numFmtId="41" fontId="47" fillId="25" borderId="6" xfId="1" applyFont="1" applyFill="1" applyBorder="1" applyAlignment="1">
      <alignment horizontal="right" vertical="center" wrapText="1"/>
    </xf>
    <xf numFmtId="41" fontId="47" fillId="30" borderId="1" xfId="1" applyFont="1" applyFill="1" applyBorder="1" applyAlignment="1">
      <alignment horizontal="right" vertical="center" wrapText="1"/>
    </xf>
    <xf numFmtId="41" fontId="47" fillId="30" borderId="6" xfId="1" applyFont="1" applyFill="1" applyBorder="1" applyAlignment="1">
      <alignment horizontal="right" vertical="center" wrapText="1"/>
    </xf>
    <xf numFmtId="0" fontId="2" fillId="25" borderId="6" xfId="0" applyFont="1" applyFill="1" applyBorder="1" applyAlignment="1">
      <alignment horizontal="center" vertical="center" wrapText="1"/>
    </xf>
    <xf numFmtId="41" fontId="3" fillId="28" borderId="6" xfId="1" applyFont="1" applyFill="1" applyBorder="1" applyAlignment="1">
      <alignment horizontal="right" vertical="center" wrapText="1"/>
    </xf>
    <xf numFmtId="41" fontId="10" fillId="30" borderId="1" xfId="1" applyFont="1" applyFill="1" applyBorder="1" applyAlignment="1">
      <alignment horizontal="right" vertical="center" wrapText="1"/>
    </xf>
    <xf numFmtId="41" fontId="46" fillId="30" borderId="1" xfId="1" applyFont="1" applyFill="1" applyBorder="1" applyAlignment="1">
      <alignment horizontal="right" vertical="center" wrapText="1"/>
    </xf>
    <xf numFmtId="0" fontId="9" fillId="30" borderId="7" xfId="0" applyFont="1" applyFill="1" applyBorder="1" applyAlignment="1">
      <alignment horizontal="center" vertical="center" wrapText="1"/>
    </xf>
    <xf numFmtId="0" fontId="10" fillId="25" borderId="1" xfId="0" applyFont="1" applyFill="1" applyBorder="1" applyAlignment="1">
      <alignment horizontal="center" vertical="center" wrapText="1"/>
    </xf>
    <xf numFmtId="41" fontId="10" fillId="25" borderId="1" xfId="1" applyFont="1" applyFill="1" applyBorder="1" applyAlignment="1">
      <alignment horizontal="right" vertical="center" wrapText="1"/>
    </xf>
    <xf numFmtId="0" fontId="10" fillId="25" borderId="6" xfId="0" applyFont="1" applyFill="1" applyBorder="1" applyAlignment="1">
      <alignment horizontal="center" vertical="center" wrapText="1"/>
    </xf>
    <xf numFmtId="41" fontId="10" fillId="25" borderId="6" xfId="1" applyFont="1" applyFill="1" applyBorder="1" applyAlignment="1">
      <alignment horizontal="right" vertical="center" wrapText="1"/>
    </xf>
    <xf numFmtId="0" fontId="46" fillId="25" borderId="6" xfId="0" applyFont="1" applyFill="1" applyBorder="1" applyAlignment="1">
      <alignment horizontal="center" vertical="center" wrapText="1"/>
    </xf>
    <xf numFmtId="41" fontId="46" fillId="25" borderId="6" xfId="1" applyFont="1" applyFill="1" applyBorder="1" applyAlignment="1">
      <alignment horizontal="right" vertical="center" wrapText="1"/>
    </xf>
    <xf numFmtId="0" fontId="10" fillId="25" borderId="51" xfId="0" applyFont="1" applyFill="1" applyBorder="1" applyAlignment="1">
      <alignment horizontal="center" vertical="center" wrapText="1"/>
    </xf>
    <xf numFmtId="41" fontId="49" fillId="25" borderId="6" xfId="1" applyFont="1" applyFill="1" applyBorder="1" applyAlignment="1">
      <alignment horizontal="right" vertical="center" wrapText="1"/>
    </xf>
    <xf numFmtId="41" fontId="46" fillId="30" borderId="6" xfId="1" applyFont="1" applyFill="1" applyBorder="1" applyAlignment="1">
      <alignment horizontal="right" vertical="center" wrapText="1"/>
    </xf>
    <xf numFmtId="41" fontId="49" fillId="30" borderId="1" xfId="1" applyFont="1" applyFill="1" applyBorder="1" applyAlignment="1">
      <alignment horizontal="right" vertical="center" wrapText="1"/>
    </xf>
    <xf numFmtId="41" fontId="50" fillId="30" borderId="1" xfId="1" applyFont="1" applyFill="1" applyBorder="1" applyAlignment="1">
      <alignment horizontal="right" vertical="center" wrapText="1"/>
    </xf>
    <xf numFmtId="0" fontId="51" fillId="30" borderId="7" xfId="0" applyFont="1" applyFill="1" applyBorder="1" applyAlignment="1">
      <alignment horizontal="center" vertical="center" wrapText="1"/>
    </xf>
    <xf numFmtId="41" fontId="48" fillId="25" borderId="6" xfId="1" applyFont="1" applyFill="1" applyBorder="1" applyAlignment="1">
      <alignment horizontal="center" vertical="center" wrapText="1"/>
    </xf>
    <xf numFmtId="0" fontId="40" fillId="27" borderId="22" xfId="253" applyFont="1" applyFill="1" applyBorder="1" applyAlignment="1">
      <alignment horizontal="center" vertical="center"/>
    </xf>
    <xf numFmtId="0" fontId="40" fillId="27" borderId="26" xfId="253" applyFont="1" applyFill="1" applyBorder="1" applyAlignment="1">
      <alignment horizontal="center" vertical="center"/>
    </xf>
    <xf numFmtId="0" fontId="40" fillId="27" borderId="28" xfId="253" applyFont="1" applyFill="1" applyBorder="1" applyAlignment="1">
      <alignment horizontal="center" vertical="center"/>
    </xf>
    <xf numFmtId="176" fontId="47" fillId="0" borderId="4" xfId="197" applyNumberFormat="1" applyFont="1" applyBorder="1" applyAlignment="1">
      <alignment horizontal="right" vertical="center" wrapText="1"/>
    </xf>
    <xf numFmtId="3" fontId="52" fillId="27" borderId="37" xfId="253" applyNumberFormat="1" applyFont="1" applyFill="1" applyBorder="1">
      <alignment vertical="center"/>
    </xf>
    <xf numFmtId="3" fontId="53" fillId="27" borderId="28" xfId="253" applyNumberFormat="1" applyFont="1" applyFill="1" applyBorder="1">
      <alignment vertical="center"/>
    </xf>
    <xf numFmtId="3" fontId="52" fillId="0" borderId="42" xfId="253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0" fillId="25" borderId="0" xfId="0" applyFill="1">
      <alignment vertical="center"/>
    </xf>
    <xf numFmtId="0" fontId="9" fillId="25" borderId="6" xfId="0" applyFont="1" applyFill="1" applyBorder="1" applyAlignment="1">
      <alignment horizontal="center" vertical="center" wrapText="1"/>
    </xf>
    <xf numFmtId="0" fontId="2" fillId="25" borderId="5" xfId="0" applyFont="1" applyFill="1" applyBorder="1" applyAlignment="1">
      <alignment horizontal="center" vertical="center" wrapText="1"/>
    </xf>
    <xf numFmtId="176" fontId="2" fillId="25" borderId="51" xfId="0" applyNumberFormat="1" applyFont="1" applyFill="1" applyBorder="1" applyAlignment="1">
      <alignment horizontal="right" vertical="center" wrapText="1"/>
    </xf>
    <xf numFmtId="0" fontId="2" fillId="25" borderId="53" xfId="0" applyFont="1" applyFill="1" applyBorder="1" applyAlignment="1">
      <alignment horizontal="center" vertical="center" wrapText="1"/>
    </xf>
    <xf numFmtId="0" fontId="2" fillId="31" borderId="6" xfId="0" applyFont="1" applyFill="1" applyBorder="1" applyAlignment="1">
      <alignment horizontal="center" vertical="center" wrapText="1"/>
    </xf>
    <xf numFmtId="176" fontId="2" fillId="31" borderId="6" xfId="0" applyNumberFormat="1" applyFont="1" applyFill="1" applyBorder="1" applyAlignment="1">
      <alignment horizontal="right" vertical="center" wrapText="1"/>
    </xf>
    <xf numFmtId="41" fontId="2" fillId="31" borderId="6" xfId="1" applyFont="1" applyFill="1" applyBorder="1" applyAlignment="1">
      <alignment horizontal="right" vertical="center" wrapText="1"/>
    </xf>
    <xf numFmtId="41" fontId="47" fillId="31" borderId="1" xfId="1" applyFont="1" applyFill="1" applyBorder="1" applyAlignment="1">
      <alignment horizontal="right" vertical="center" wrapText="1"/>
    </xf>
    <xf numFmtId="0" fontId="54" fillId="27" borderId="25" xfId="253" applyFont="1" applyFill="1" applyBorder="1" applyAlignment="1">
      <alignment horizontal="left" vertical="center"/>
    </xf>
    <xf numFmtId="41" fontId="51" fillId="30" borderId="6" xfId="1" applyFont="1" applyFill="1" applyBorder="1" applyAlignment="1">
      <alignment horizontal="center" vertical="center" wrapText="1"/>
    </xf>
    <xf numFmtId="41" fontId="55" fillId="25" borderId="6" xfId="1" applyFont="1" applyFill="1" applyBorder="1" applyAlignment="1">
      <alignment horizontal="right" vertical="center" wrapText="1"/>
    </xf>
    <xf numFmtId="176" fontId="10" fillId="25" borderId="6" xfId="0" applyNumberFormat="1" applyFont="1" applyFill="1" applyBorder="1" applyAlignment="1">
      <alignment horizontal="right" vertical="center" wrapText="1"/>
    </xf>
    <xf numFmtId="176" fontId="10" fillId="25" borderId="1" xfId="0" applyNumberFormat="1" applyFont="1" applyFill="1" applyBorder="1" applyAlignment="1">
      <alignment horizontal="right" vertical="center" wrapText="1"/>
    </xf>
    <xf numFmtId="3" fontId="53" fillId="32" borderId="26" xfId="253" applyNumberFormat="1" applyFont="1" applyFill="1" applyBorder="1">
      <alignment vertical="center"/>
    </xf>
    <xf numFmtId="3" fontId="40" fillId="32" borderId="37" xfId="253" applyNumberFormat="1" applyFont="1" applyFill="1" applyBorder="1">
      <alignment vertical="center"/>
    </xf>
    <xf numFmtId="0" fontId="5" fillId="0" borderId="46" xfId="0" applyFont="1" applyBorder="1" applyAlignment="1">
      <alignment vertical="center"/>
    </xf>
    <xf numFmtId="0" fontId="39" fillId="0" borderId="41" xfId="253" applyFont="1" applyBorder="1" applyAlignment="1">
      <alignment horizontal="center" vertical="center"/>
    </xf>
    <xf numFmtId="0" fontId="39" fillId="0" borderId="42" xfId="253" applyFont="1" applyBorder="1" applyAlignment="1">
      <alignment horizontal="center" vertical="center"/>
    </xf>
    <xf numFmtId="0" fontId="39" fillId="0" borderId="43" xfId="253" applyFont="1" applyBorder="1" applyAlignment="1">
      <alignment horizontal="center" vertical="center"/>
    </xf>
    <xf numFmtId="0" fontId="39" fillId="0" borderId="44" xfId="25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8" fillId="26" borderId="31" xfId="156" applyNumberFormat="1" applyFont="1" applyFill="1" applyBorder="1" applyAlignment="1">
      <alignment horizontal="center" vertical="center" wrapText="1"/>
    </xf>
    <xf numFmtId="49" fontId="38" fillId="26" borderId="32" xfId="156" applyNumberFormat="1" applyFont="1" applyFill="1" applyBorder="1" applyAlignment="1">
      <alignment horizontal="center" vertical="center" wrapText="1"/>
    </xf>
    <xf numFmtId="49" fontId="38" fillId="26" borderId="33" xfId="156" applyNumberFormat="1" applyFont="1" applyFill="1" applyBorder="1" applyAlignment="1">
      <alignment horizontal="center" vertical="center" wrapText="1"/>
    </xf>
    <xf numFmtId="0" fontId="40" fillId="27" borderId="23" xfId="253" applyFont="1" applyFill="1" applyBorder="1" applyAlignment="1">
      <alignment horizontal="center" vertical="center"/>
    </xf>
    <xf numFmtId="0" fontId="40" fillId="27" borderId="0" xfId="253" applyFont="1" applyFill="1" applyAlignment="1">
      <alignment horizontal="center" vertical="center"/>
    </xf>
    <xf numFmtId="0" fontId="47" fillId="30" borderId="5" xfId="0" applyFont="1" applyFill="1" applyBorder="1" applyAlignment="1">
      <alignment horizontal="center" vertical="center" wrapText="1"/>
    </xf>
    <xf numFmtId="0" fontId="47" fillId="30" borderId="7" xfId="0" applyFont="1" applyFill="1" applyBorder="1" applyAlignment="1">
      <alignment horizontal="center" vertical="center" wrapText="1"/>
    </xf>
    <xf numFmtId="0" fontId="47" fillId="30" borderId="6" xfId="0" applyFont="1" applyFill="1" applyBorder="1" applyAlignment="1">
      <alignment horizontal="center" vertical="center" wrapText="1"/>
    </xf>
    <xf numFmtId="0" fontId="44" fillId="28" borderId="5" xfId="0" applyFont="1" applyFill="1" applyBorder="1" applyAlignment="1">
      <alignment horizontal="center" vertical="center" wrapText="1"/>
    </xf>
    <xf numFmtId="0" fontId="44" fillId="28" borderId="6" xfId="0" applyFont="1" applyFill="1" applyBorder="1" applyAlignment="1">
      <alignment horizontal="center" vertical="center" wrapText="1"/>
    </xf>
    <xf numFmtId="0" fontId="47" fillId="30" borderId="10" xfId="0" applyFont="1" applyFill="1" applyBorder="1" applyAlignment="1">
      <alignment horizontal="center" vertical="center" wrapText="1"/>
    </xf>
    <xf numFmtId="0" fontId="44" fillId="28" borderId="2" xfId="0" applyFont="1" applyFill="1" applyBorder="1" applyAlignment="1">
      <alignment horizontal="center" vertical="center" wrapText="1"/>
    </xf>
    <xf numFmtId="0" fontId="44" fillId="28" borderId="3" xfId="0" applyFont="1" applyFill="1" applyBorder="1" applyAlignment="1">
      <alignment horizontal="center" vertical="center" wrapText="1"/>
    </xf>
    <xf numFmtId="0" fontId="51" fillId="30" borderId="5" xfId="0" applyFont="1" applyFill="1" applyBorder="1" applyAlignment="1">
      <alignment horizontal="center" vertical="center" wrapText="1"/>
    </xf>
    <xf numFmtId="0" fontId="51" fillId="30" borderId="7" xfId="0" applyFont="1" applyFill="1" applyBorder="1" applyAlignment="1">
      <alignment horizontal="center" vertical="center" wrapText="1"/>
    </xf>
    <xf numFmtId="0" fontId="51" fillId="30" borderId="6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3" fillId="28" borderId="11" xfId="0" applyFont="1" applyFill="1" applyBorder="1" applyAlignment="1">
      <alignment horizontal="center" vertical="center" wrapText="1"/>
    </xf>
    <xf numFmtId="0" fontId="3" fillId="28" borderId="12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30" borderId="7" xfId="0" applyFont="1" applyFill="1" applyBorder="1" applyAlignment="1">
      <alignment horizontal="center" vertical="center" wrapText="1"/>
    </xf>
    <xf numFmtId="0" fontId="9" fillId="30" borderId="6" xfId="0" applyFont="1" applyFill="1" applyBorder="1" applyAlignment="1">
      <alignment horizontal="center" vertical="center" wrapText="1"/>
    </xf>
    <xf numFmtId="0" fontId="9" fillId="30" borderId="8" xfId="0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0" borderId="5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46" fillId="30" borderId="5" xfId="0" applyFont="1" applyFill="1" applyBorder="1" applyAlignment="1">
      <alignment horizontal="center" vertical="center" wrapText="1"/>
    </xf>
    <xf numFmtId="0" fontId="46" fillId="30" borderId="7" xfId="0" applyFont="1" applyFill="1" applyBorder="1" applyAlignment="1">
      <alignment horizontal="center" vertical="center" wrapText="1"/>
    </xf>
    <xf numFmtId="0" fontId="46" fillId="30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</cellXfs>
  <cellStyles count="25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alculation 2" xfId="29" xr:uid="{00000000-0005-0000-0000-00001A000000}"/>
    <cellStyle name="Calculation 2 2" xfId="30" xr:uid="{00000000-0005-0000-0000-00001B000000}"/>
    <cellStyle name="Calculation 3" xfId="31" xr:uid="{00000000-0005-0000-0000-00001C000000}"/>
    <cellStyle name="Check Cell" xfId="32" xr:uid="{00000000-0005-0000-0000-00001D000000}"/>
    <cellStyle name="Explanatory Text" xfId="33" xr:uid="{00000000-0005-0000-0000-00001E000000}"/>
    <cellStyle name="Good" xfId="34" xr:uid="{00000000-0005-0000-0000-00001F000000}"/>
    <cellStyle name="Heading 1" xfId="35" xr:uid="{00000000-0005-0000-0000-000020000000}"/>
    <cellStyle name="Heading 2" xfId="36" xr:uid="{00000000-0005-0000-0000-000021000000}"/>
    <cellStyle name="Heading 3" xfId="37" xr:uid="{00000000-0005-0000-0000-000022000000}"/>
    <cellStyle name="Heading 4" xfId="38" xr:uid="{00000000-0005-0000-0000-000023000000}"/>
    <cellStyle name="Input" xfId="39" xr:uid="{00000000-0005-0000-0000-000024000000}"/>
    <cellStyle name="Input 2" xfId="40" xr:uid="{00000000-0005-0000-0000-000025000000}"/>
    <cellStyle name="Input 2 2" xfId="41" xr:uid="{00000000-0005-0000-0000-000026000000}"/>
    <cellStyle name="Input 3" xfId="42" xr:uid="{00000000-0005-0000-0000-000027000000}"/>
    <cellStyle name="Linked Cell" xfId="43" xr:uid="{00000000-0005-0000-0000-000028000000}"/>
    <cellStyle name="Neutral" xfId="44" xr:uid="{00000000-0005-0000-0000-000029000000}"/>
    <cellStyle name="Note" xfId="45" xr:uid="{00000000-0005-0000-0000-00002A000000}"/>
    <cellStyle name="Note 2" xfId="46" xr:uid="{00000000-0005-0000-0000-00002B000000}"/>
    <cellStyle name="Note 2 2" xfId="47" xr:uid="{00000000-0005-0000-0000-00002C000000}"/>
    <cellStyle name="Note 3" xfId="48" xr:uid="{00000000-0005-0000-0000-00002D000000}"/>
    <cellStyle name="Output" xfId="49" xr:uid="{00000000-0005-0000-0000-00002E000000}"/>
    <cellStyle name="Output 2" xfId="50" xr:uid="{00000000-0005-0000-0000-00002F000000}"/>
    <cellStyle name="Output 2 2" xfId="51" xr:uid="{00000000-0005-0000-0000-000030000000}"/>
    <cellStyle name="Output 3" xfId="52" xr:uid="{00000000-0005-0000-0000-000031000000}"/>
    <cellStyle name="Title" xfId="53" xr:uid="{00000000-0005-0000-0000-000032000000}"/>
    <cellStyle name="Total" xfId="54" xr:uid="{00000000-0005-0000-0000-000033000000}"/>
    <cellStyle name="Total 2" xfId="55" xr:uid="{00000000-0005-0000-0000-000034000000}"/>
    <cellStyle name="Total 2 2" xfId="56" xr:uid="{00000000-0005-0000-0000-000035000000}"/>
    <cellStyle name="Total 3" xfId="57" xr:uid="{00000000-0005-0000-0000-000036000000}"/>
    <cellStyle name="Warning Text" xfId="58" xr:uid="{00000000-0005-0000-0000-000037000000}"/>
    <cellStyle name="백분율 2" xfId="59" xr:uid="{00000000-0005-0000-0000-000038000000}"/>
    <cellStyle name="백분율 2 2" xfId="60" xr:uid="{00000000-0005-0000-0000-000039000000}"/>
    <cellStyle name="백분율 2 3" xfId="61" xr:uid="{00000000-0005-0000-0000-00003A000000}"/>
    <cellStyle name="백분율 3" xfId="62" xr:uid="{00000000-0005-0000-0000-00003B000000}"/>
    <cellStyle name="쉼표 [0]" xfId="1" builtinId="6"/>
    <cellStyle name="쉼표 [0] 2" xfId="63" xr:uid="{00000000-0005-0000-0000-00003D000000}"/>
    <cellStyle name="쉼표 [0] 2 2" xfId="64" xr:uid="{00000000-0005-0000-0000-00003E000000}"/>
    <cellStyle name="쉼표 [0] 2 3" xfId="65" xr:uid="{00000000-0005-0000-0000-00003F000000}"/>
    <cellStyle name="쉼표 [0] 3" xfId="66" xr:uid="{00000000-0005-0000-0000-000040000000}"/>
    <cellStyle name="쉼표 [0] 4" xfId="67" xr:uid="{00000000-0005-0000-0000-000041000000}"/>
    <cellStyle name="쉼표 [0] 5" xfId="68" xr:uid="{00000000-0005-0000-0000-000042000000}"/>
    <cellStyle name="쉼표 [0] 6" xfId="255" xr:uid="{00000000-0005-0000-0000-000043000000}"/>
    <cellStyle name="표준" xfId="0" builtinId="0"/>
    <cellStyle name="표준 10" xfId="69" xr:uid="{00000000-0005-0000-0000-000045000000}"/>
    <cellStyle name="표준 100" xfId="70" xr:uid="{00000000-0005-0000-0000-000046000000}"/>
    <cellStyle name="표준 101" xfId="71" xr:uid="{00000000-0005-0000-0000-000047000000}"/>
    <cellStyle name="표준 102" xfId="72" xr:uid="{00000000-0005-0000-0000-000048000000}"/>
    <cellStyle name="표준 103" xfId="73" xr:uid="{00000000-0005-0000-0000-000049000000}"/>
    <cellStyle name="표준 104" xfId="74" xr:uid="{00000000-0005-0000-0000-00004A000000}"/>
    <cellStyle name="표준 105" xfId="75" xr:uid="{00000000-0005-0000-0000-00004B000000}"/>
    <cellStyle name="표준 106" xfId="76" xr:uid="{00000000-0005-0000-0000-00004C000000}"/>
    <cellStyle name="표준 107" xfId="77" xr:uid="{00000000-0005-0000-0000-00004D000000}"/>
    <cellStyle name="표준 108" xfId="78" xr:uid="{00000000-0005-0000-0000-00004E000000}"/>
    <cellStyle name="표준 109" xfId="79" xr:uid="{00000000-0005-0000-0000-00004F000000}"/>
    <cellStyle name="표준 11" xfId="80" xr:uid="{00000000-0005-0000-0000-000050000000}"/>
    <cellStyle name="표준 110" xfId="81" xr:uid="{00000000-0005-0000-0000-000051000000}"/>
    <cellStyle name="표준 111" xfId="82" xr:uid="{00000000-0005-0000-0000-000052000000}"/>
    <cellStyle name="표준 112" xfId="83" xr:uid="{00000000-0005-0000-0000-000053000000}"/>
    <cellStyle name="표준 113" xfId="84" xr:uid="{00000000-0005-0000-0000-000054000000}"/>
    <cellStyle name="표준 114" xfId="85" xr:uid="{00000000-0005-0000-0000-000055000000}"/>
    <cellStyle name="표준 115" xfId="86" xr:uid="{00000000-0005-0000-0000-000056000000}"/>
    <cellStyle name="표준 116" xfId="87" xr:uid="{00000000-0005-0000-0000-000057000000}"/>
    <cellStyle name="표준 117" xfId="88" xr:uid="{00000000-0005-0000-0000-000058000000}"/>
    <cellStyle name="표준 118" xfId="89" xr:uid="{00000000-0005-0000-0000-000059000000}"/>
    <cellStyle name="표준 119" xfId="90" xr:uid="{00000000-0005-0000-0000-00005A000000}"/>
    <cellStyle name="표준 12" xfId="91" xr:uid="{00000000-0005-0000-0000-00005B000000}"/>
    <cellStyle name="표준 120" xfId="92" xr:uid="{00000000-0005-0000-0000-00005C000000}"/>
    <cellStyle name="표준 121" xfId="93" xr:uid="{00000000-0005-0000-0000-00005D000000}"/>
    <cellStyle name="표준 122" xfId="94" xr:uid="{00000000-0005-0000-0000-00005E000000}"/>
    <cellStyle name="표준 123" xfId="95" xr:uid="{00000000-0005-0000-0000-00005F000000}"/>
    <cellStyle name="표준 124" xfId="96" xr:uid="{00000000-0005-0000-0000-000060000000}"/>
    <cellStyle name="표준 125" xfId="97" xr:uid="{00000000-0005-0000-0000-000061000000}"/>
    <cellStyle name="표준 126" xfId="98" xr:uid="{00000000-0005-0000-0000-000062000000}"/>
    <cellStyle name="표준 127" xfId="99" xr:uid="{00000000-0005-0000-0000-000063000000}"/>
    <cellStyle name="표준 128" xfId="100" xr:uid="{00000000-0005-0000-0000-000064000000}"/>
    <cellStyle name="표준 129" xfId="101" xr:uid="{00000000-0005-0000-0000-000065000000}"/>
    <cellStyle name="표준 13" xfId="102" xr:uid="{00000000-0005-0000-0000-000066000000}"/>
    <cellStyle name="표준 130" xfId="103" xr:uid="{00000000-0005-0000-0000-000067000000}"/>
    <cellStyle name="표준 131" xfId="104" xr:uid="{00000000-0005-0000-0000-000068000000}"/>
    <cellStyle name="표준 132" xfId="105" xr:uid="{00000000-0005-0000-0000-000069000000}"/>
    <cellStyle name="표준 133" xfId="106" xr:uid="{00000000-0005-0000-0000-00006A000000}"/>
    <cellStyle name="표준 134" xfId="107" xr:uid="{00000000-0005-0000-0000-00006B000000}"/>
    <cellStyle name="표준 135" xfId="108" xr:uid="{00000000-0005-0000-0000-00006C000000}"/>
    <cellStyle name="표준 136" xfId="109" xr:uid="{00000000-0005-0000-0000-00006D000000}"/>
    <cellStyle name="표준 137" xfId="110" xr:uid="{00000000-0005-0000-0000-00006E000000}"/>
    <cellStyle name="표준 138" xfId="111" xr:uid="{00000000-0005-0000-0000-00006F000000}"/>
    <cellStyle name="표준 139" xfId="112" xr:uid="{00000000-0005-0000-0000-000070000000}"/>
    <cellStyle name="표준 14" xfId="113" xr:uid="{00000000-0005-0000-0000-000071000000}"/>
    <cellStyle name="표준 140" xfId="114" xr:uid="{00000000-0005-0000-0000-000072000000}"/>
    <cellStyle name="표준 141" xfId="115" xr:uid="{00000000-0005-0000-0000-000073000000}"/>
    <cellStyle name="표준 142" xfId="116" xr:uid="{00000000-0005-0000-0000-000074000000}"/>
    <cellStyle name="표준 143" xfId="117" xr:uid="{00000000-0005-0000-0000-000075000000}"/>
    <cellStyle name="표준 144" xfId="118" xr:uid="{00000000-0005-0000-0000-000076000000}"/>
    <cellStyle name="표준 145" xfId="119" xr:uid="{00000000-0005-0000-0000-000077000000}"/>
    <cellStyle name="표준 146" xfId="120" xr:uid="{00000000-0005-0000-0000-000078000000}"/>
    <cellStyle name="표준 147" xfId="121" xr:uid="{00000000-0005-0000-0000-000079000000}"/>
    <cellStyle name="표준 148" xfId="122" xr:uid="{00000000-0005-0000-0000-00007A000000}"/>
    <cellStyle name="표준 149" xfId="123" xr:uid="{00000000-0005-0000-0000-00007B000000}"/>
    <cellStyle name="표준 15" xfId="124" xr:uid="{00000000-0005-0000-0000-00007C000000}"/>
    <cellStyle name="표준 150" xfId="125" xr:uid="{00000000-0005-0000-0000-00007D000000}"/>
    <cellStyle name="표준 151" xfId="126" xr:uid="{00000000-0005-0000-0000-00007E000000}"/>
    <cellStyle name="표준 152" xfId="127" xr:uid="{00000000-0005-0000-0000-00007F000000}"/>
    <cellStyle name="표준 153" xfId="128" xr:uid="{00000000-0005-0000-0000-000080000000}"/>
    <cellStyle name="표준 154" xfId="129" xr:uid="{00000000-0005-0000-0000-000081000000}"/>
    <cellStyle name="표준 155" xfId="130" xr:uid="{00000000-0005-0000-0000-000082000000}"/>
    <cellStyle name="표준 156" xfId="131" xr:uid="{00000000-0005-0000-0000-000083000000}"/>
    <cellStyle name="표준 157" xfId="132" xr:uid="{00000000-0005-0000-0000-000084000000}"/>
    <cellStyle name="표준 158" xfId="133" xr:uid="{00000000-0005-0000-0000-000085000000}"/>
    <cellStyle name="표준 159" xfId="134" xr:uid="{00000000-0005-0000-0000-000086000000}"/>
    <cellStyle name="표준 16" xfId="135" xr:uid="{00000000-0005-0000-0000-000087000000}"/>
    <cellStyle name="표준 160" xfId="136" xr:uid="{00000000-0005-0000-0000-000088000000}"/>
    <cellStyle name="표준 161" xfId="137" xr:uid="{00000000-0005-0000-0000-000089000000}"/>
    <cellStyle name="표준 162" xfId="138" xr:uid="{00000000-0005-0000-0000-00008A000000}"/>
    <cellStyle name="표준 163" xfId="139" xr:uid="{00000000-0005-0000-0000-00008B000000}"/>
    <cellStyle name="표준 163 2" xfId="140" xr:uid="{00000000-0005-0000-0000-00008C000000}"/>
    <cellStyle name="표준 164" xfId="141" xr:uid="{00000000-0005-0000-0000-00008D000000}"/>
    <cellStyle name="표준 164 2" xfId="142" xr:uid="{00000000-0005-0000-0000-00008E000000}"/>
    <cellStyle name="표준 165" xfId="143" xr:uid="{00000000-0005-0000-0000-00008F000000}"/>
    <cellStyle name="표준 166" xfId="144" xr:uid="{00000000-0005-0000-0000-000090000000}"/>
    <cellStyle name="표준 167" xfId="145" xr:uid="{00000000-0005-0000-0000-000091000000}"/>
    <cellStyle name="표준 168" xfId="146" xr:uid="{00000000-0005-0000-0000-000092000000}"/>
    <cellStyle name="표준 169" xfId="147" xr:uid="{00000000-0005-0000-0000-000093000000}"/>
    <cellStyle name="표준 17" xfId="148" xr:uid="{00000000-0005-0000-0000-000094000000}"/>
    <cellStyle name="표준 170" xfId="149" xr:uid="{00000000-0005-0000-0000-000095000000}"/>
    <cellStyle name="표준 171" xfId="150" xr:uid="{00000000-0005-0000-0000-000096000000}"/>
    <cellStyle name="표준 172" xfId="254" xr:uid="{00000000-0005-0000-0000-000097000000}"/>
    <cellStyle name="표준 18" xfId="151" xr:uid="{00000000-0005-0000-0000-000098000000}"/>
    <cellStyle name="표준 19" xfId="152" xr:uid="{00000000-0005-0000-0000-000099000000}"/>
    <cellStyle name="표준 190" xfId="153" xr:uid="{00000000-0005-0000-0000-00009A000000}"/>
    <cellStyle name="표준 2" xfId="154" xr:uid="{00000000-0005-0000-0000-00009B000000}"/>
    <cellStyle name="표준 2 2" xfId="2" xr:uid="{00000000-0005-0000-0000-00009C000000}"/>
    <cellStyle name="표준 2 2 2" xfId="155" xr:uid="{00000000-0005-0000-0000-00009D000000}"/>
    <cellStyle name="표준 2 3" xfId="156" xr:uid="{00000000-0005-0000-0000-00009E000000}"/>
    <cellStyle name="표준 2 4" xfId="157" xr:uid="{00000000-0005-0000-0000-00009F000000}"/>
    <cellStyle name="표준 2 5" xfId="158" xr:uid="{00000000-0005-0000-0000-0000A0000000}"/>
    <cellStyle name="표준 20" xfId="159" xr:uid="{00000000-0005-0000-0000-0000A1000000}"/>
    <cellStyle name="표준 21" xfId="160" xr:uid="{00000000-0005-0000-0000-0000A2000000}"/>
    <cellStyle name="표준 22" xfId="161" xr:uid="{00000000-0005-0000-0000-0000A3000000}"/>
    <cellStyle name="표준 23" xfId="162" xr:uid="{00000000-0005-0000-0000-0000A4000000}"/>
    <cellStyle name="표준 24" xfId="163" xr:uid="{00000000-0005-0000-0000-0000A5000000}"/>
    <cellStyle name="표준 25" xfId="164" xr:uid="{00000000-0005-0000-0000-0000A6000000}"/>
    <cellStyle name="표준 26" xfId="165" xr:uid="{00000000-0005-0000-0000-0000A7000000}"/>
    <cellStyle name="표준 27" xfId="166" xr:uid="{00000000-0005-0000-0000-0000A8000000}"/>
    <cellStyle name="표준 28" xfId="167" xr:uid="{00000000-0005-0000-0000-0000A9000000}"/>
    <cellStyle name="표준 29" xfId="168" xr:uid="{00000000-0005-0000-0000-0000AA000000}"/>
    <cellStyle name="표준 3" xfId="169" xr:uid="{00000000-0005-0000-0000-0000AB000000}"/>
    <cellStyle name="표준 3 2" xfId="170" xr:uid="{00000000-0005-0000-0000-0000AC000000}"/>
    <cellStyle name="표준 3 2 2" xfId="171" xr:uid="{00000000-0005-0000-0000-0000AD000000}"/>
    <cellStyle name="표준 3 3" xfId="172" xr:uid="{00000000-0005-0000-0000-0000AE000000}"/>
    <cellStyle name="표준 3 3 2" xfId="173" xr:uid="{00000000-0005-0000-0000-0000AF000000}"/>
    <cellStyle name="표준 30" xfId="174" xr:uid="{00000000-0005-0000-0000-0000B0000000}"/>
    <cellStyle name="표준 31" xfId="175" xr:uid="{00000000-0005-0000-0000-0000B1000000}"/>
    <cellStyle name="표준 32" xfId="176" xr:uid="{00000000-0005-0000-0000-0000B2000000}"/>
    <cellStyle name="표준 33" xfId="177" xr:uid="{00000000-0005-0000-0000-0000B3000000}"/>
    <cellStyle name="표준 34" xfId="178" xr:uid="{00000000-0005-0000-0000-0000B4000000}"/>
    <cellStyle name="표준 35" xfId="179" xr:uid="{00000000-0005-0000-0000-0000B5000000}"/>
    <cellStyle name="표준 36" xfId="180" xr:uid="{00000000-0005-0000-0000-0000B6000000}"/>
    <cellStyle name="표준 37" xfId="181" xr:uid="{00000000-0005-0000-0000-0000B7000000}"/>
    <cellStyle name="표준 38" xfId="182" xr:uid="{00000000-0005-0000-0000-0000B8000000}"/>
    <cellStyle name="표준 39" xfId="183" xr:uid="{00000000-0005-0000-0000-0000B9000000}"/>
    <cellStyle name="표준 4" xfId="184" xr:uid="{00000000-0005-0000-0000-0000BA000000}"/>
    <cellStyle name="표준 4 2" xfId="185" xr:uid="{00000000-0005-0000-0000-0000BB000000}"/>
    <cellStyle name="표준 40" xfId="186" xr:uid="{00000000-0005-0000-0000-0000BC000000}"/>
    <cellStyle name="표준 41" xfId="187" xr:uid="{00000000-0005-0000-0000-0000BD000000}"/>
    <cellStyle name="표준 42" xfId="188" xr:uid="{00000000-0005-0000-0000-0000BE000000}"/>
    <cellStyle name="표준 43" xfId="189" xr:uid="{00000000-0005-0000-0000-0000BF000000}"/>
    <cellStyle name="표준 44" xfId="190" xr:uid="{00000000-0005-0000-0000-0000C0000000}"/>
    <cellStyle name="표준 45" xfId="191" xr:uid="{00000000-0005-0000-0000-0000C1000000}"/>
    <cellStyle name="표준 46" xfId="192" xr:uid="{00000000-0005-0000-0000-0000C2000000}"/>
    <cellStyle name="표준 46 2" xfId="193" xr:uid="{00000000-0005-0000-0000-0000C3000000}"/>
    <cellStyle name="표준 47" xfId="194" xr:uid="{00000000-0005-0000-0000-0000C4000000}"/>
    <cellStyle name="표준 48" xfId="195" xr:uid="{00000000-0005-0000-0000-0000C5000000}"/>
    <cellStyle name="표준 49" xfId="196" xr:uid="{00000000-0005-0000-0000-0000C6000000}"/>
    <cellStyle name="표준 5" xfId="197" xr:uid="{00000000-0005-0000-0000-0000C7000000}"/>
    <cellStyle name="표준 5 2" xfId="198" xr:uid="{00000000-0005-0000-0000-0000C8000000}"/>
    <cellStyle name="표준 50" xfId="199" xr:uid="{00000000-0005-0000-0000-0000C9000000}"/>
    <cellStyle name="표준 51" xfId="200" xr:uid="{00000000-0005-0000-0000-0000CA000000}"/>
    <cellStyle name="표준 52" xfId="201" xr:uid="{00000000-0005-0000-0000-0000CB000000}"/>
    <cellStyle name="표준 53" xfId="202" xr:uid="{00000000-0005-0000-0000-0000CC000000}"/>
    <cellStyle name="표준 54" xfId="203" xr:uid="{00000000-0005-0000-0000-0000CD000000}"/>
    <cellStyle name="표준 55" xfId="204" xr:uid="{00000000-0005-0000-0000-0000CE000000}"/>
    <cellStyle name="표준 56" xfId="205" xr:uid="{00000000-0005-0000-0000-0000CF000000}"/>
    <cellStyle name="표준 57" xfId="206" xr:uid="{00000000-0005-0000-0000-0000D0000000}"/>
    <cellStyle name="표준 58" xfId="207" xr:uid="{00000000-0005-0000-0000-0000D1000000}"/>
    <cellStyle name="표준 59" xfId="208" xr:uid="{00000000-0005-0000-0000-0000D2000000}"/>
    <cellStyle name="표준 6" xfId="209" xr:uid="{00000000-0005-0000-0000-0000D3000000}"/>
    <cellStyle name="표준 60" xfId="210" xr:uid="{00000000-0005-0000-0000-0000D4000000}"/>
    <cellStyle name="표준 61" xfId="211" xr:uid="{00000000-0005-0000-0000-0000D5000000}"/>
    <cellStyle name="표준 62" xfId="212" xr:uid="{00000000-0005-0000-0000-0000D6000000}"/>
    <cellStyle name="표준 63" xfId="213" xr:uid="{00000000-0005-0000-0000-0000D7000000}"/>
    <cellStyle name="표준 64" xfId="214" xr:uid="{00000000-0005-0000-0000-0000D8000000}"/>
    <cellStyle name="표준 65" xfId="215" xr:uid="{00000000-0005-0000-0000-0000D9000000}"/>
    <cellStyle name="표준 66" xfId="216" xr:uid="{00000000-0005-0000-0000-0000DA000000}"/>
    <cellStyle name="표준 67" xfId="217" xr:uid="{00000000-0005-0000-0000-0000DB000000}"/>
    <cellStyle name="표준 68" xfId="218" xr:uid="{00000000-0005-0000-0000-0000DC000000}"/>
    <cellStyle name="표준 69" xfId="219" xr:uid="{00000000-0005-0000-0000-0000DD000000}"/>
    <cellStyle name="표준 7" xfId="220" xr:uid="{00000000-0005-0000-0000-0000DE000000}"/>
    <cellStyle name="표준 70" xfId="221" xr:uid="{00000000-0005-0000-0000-0000DF000000}"/>
    <cellStyle name="표준 71" xfId="222" xr:uid="{00000000-0005-0000-0000-0000E0000000}"/>
    <cellStyle name="표준 72" xfId="223" xr:uid="{00000000-0005-0000-0000-0000E1000000}"/>
    <cellStyle name="표준 73" xfId="224" xr:uid="{00000000-0005-0000-0000-0000E2000000}"/>
    <cellStyle name="표준 74" xfId="225" xr:uid="{00000000-0005-0000-0000-0000E3000000}"/>
    <cellStyle name="표준 75" xfId="226" xr:uid="{00000000-0005-0000-0000-0000E4000000}"/>
    <cellStyle name="표준 76" xfId="227" xr:uid="{00000000-0005-0000-0000-0000E5000000}"/>
    <cellStyle name="표준 77" xfId="228" xr:uid="{00000000-0005-0000-0000-0000E6000000}"/>
    <cellStyle name="표준 78" xfId="229" xr:uid="{00000000-0005-0000-0000-0000E7000000}"/>
    <cellStyle name="표준 79" xfId="230" xr:uid="{00000000-0005-0000-0000-0000E8000000}"/>
    <cellStyle name="표준 8" xfId="231" xr:uid="{00000000-0005-0000-0000-0000E9000000}"/>
    <cellStyle name="표준 80" xfId="232" xr:uid="{00000000-0005-0000-0000-0000EA000000}"/>
    <cellStyle name="표준 81" xfId="233" xr:uid="{00000000-0005-0000-0000-0000EB000000}"/>
    <cellStyle name="표준 82" xfId="234" xr:uid="{00000000-0005-0000-0000-0000EC000000}"/>
    <cellStyle name="표준 83" xfId="235" xr:uid="{00000000-0005-0000-0000-0000ED000000}"/>
    <cellStyle name="표준 84" xfId="236" xr:uid="{00000000-0005-0000-0000-0000EE000000}"/>
    <cellStyle name="표준 85" xfId="237" xr:uid="{00000000-0005-0000-0000-0000EF000000}"/>
    <cellStyle name="표준 86" xfId="238" xr:uid="{00000000-0005-0000-0000-0000F0000000}"/>
    <cellStyle name="표준 87" xfId="239" xr:uid="{00000000-0005-0000-0000-0000F1000000}"/>
    <cellStyle name="표준 88" xfId="240" xr:uid="{00000000-0005-0000-0000-0000F2000000}"/>
    <cellStyle name="표준 89" xfId="241" xr:uid="{00000000-0005-0000-0000-0000F3000000}"/>
    <cellStyle name="표준 9" xfId="242" xr:uid="{00000000-0005-0000-0000-0000F4000000}"/>
    <cellStyle name="표준 90" xfId="243" xr:uid="{00000000-0005-0000-0000-0000F5000000}"/>
    <cellStyle name="표준 91" xfId="244" xr:uid="{00000000-0005-0000-0000-0000F6000000}"/>
    <cellStyle name="표준 92" xfId="245" xr:uid="{00000000-0005-0000-0000-0000F7000000}"/>
    <cellStyle name="표준 93" xfId="246" xr:uid="{00000000-0005-0000-0000-0000F8000000}"/>
    <cellStyle name="표준 94" xfId="247" xr:uid="{00000000-0005-0000-0000-0000F9000000}"/>
    <cellStyle name="표준 95" xfId="248" xr:uid="{00000000-0005-0000-0000-0000FA000000}"/>
    <cellStyle name="표준 96" xfId="249" xr:uid="{00000000-0005-0000-0000-0000FB000000}"/>
    <cellStyle name="표준 97" xfId="250" xr:uid="{00000000-0005-0000-0000-0000FC000000}"/>
    <cellStyle name="표준 98" xfId="251" xr:uid="{00000000-0005-0000-0000-0000FD000000}"/>
    <cellStyle name="표준 99" xfId="252" xr:uid="{00000000-0005-0000-0000-0000FE000000}"/>
    <cellStyle name="표준_2005 세입세출결산(사회복지법인 및 시설)" xfId="253" xr:uid="{00000000-0005-0000-0000-000000010000}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48148;&#53461;%20&#54868;&#47732;\&#48277;&#51064;&#51088;&#47308;\&#44608;&#49692;&#50725;&#51060;&#47141;&#49436;%20&#46321;\&#44608;&#49692;&#50725;&#51060;&#47141;&#49436;%20&#46321;\20101208&#44396;&#47549;&#49436;&#52488;&#45432;&#51064;&#50836;&#50577;&#49468;&#53552;(&#52572;&#51333;)\&#44553;&#50668;&#45824;&#51109;-&#52572;&#51333;&#49688;&#51221;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10월"/>
      <sheetName val="직원현황"/>
      <sheetName val="10월 "/>
      <sheetName val="근로시간산정"/>
      <sheetName val="근로시간"/>
      <sheetName val="pension"/>
      <sheetName val="Sheet2"/>
      <sheetName val="pay-table(노동부입장-수정설계)"/>
      <sheetName val="근로자 명부"/>
      <sheetName val="재직(경력)증명서"/>
      <sheetName val="퇴직시정산"/>
      <sheetName val="근로자명부"/>
      <sheetName val="Sheet1 (2)"/>
      <sheetName val="pay-table(대법원입장-수정설계)"/>
      <sheetName val="Sheet1"/>
    </sheetNames>
    <sheetDataSet>
      <sheetData sheetId="0"/>
      <sheetData sheetId="1"/>
      <sheetData sheetId="2"/>
      <sheetData sheetId="3"/>
      <sheetData sheetId="4">
        <row r="25">
          <cell r="C25">
            <v>120.58035714285717</v>
          </cell>
        </row>
      </sheetData>
      <sheetData sheetId="5">
        <row r="30">
          <cell r="I30" t="str">
            <v>총무과</v>
          </cell>
        </row>
        <row r="31">
          <cell r="I31" t="str">
            <v>관리과</v>
          </cell>
        </row>
        <row r="32">
          <cell r="I32" t="str">
            <v>정신과</v>
          </cell>
        </row>
        <row r="33">
          <cell r="I33" t="str">
            <v>내과</v>
          </cell>
        </row>
        <row r="34">
          <cell r="I34" t="str">
            <v>사회복지실</v>
          </cell>
        </row>
        <row r="35">
          <cell r="I35" t="str">
            <v>심사과</v>
          </cell>
        </row>
        <row r="36">
          <cell r="I36" t="str">
            <v>원무과</v>
          </cell>
        </row>
        <row r="37">
          <cell r="I37" t="str">
            <v>경리과</v>
          </cell>
        </row>
        <row r="38">
          <cell r="I38" t="str">
            <v>방사선실</v>
          </cell>
        </row>
        <row r="39">
          <cell r="I39" t="str">
            <v>CSR</v>
          </cell>
        </row>
        <row r="40">
          <cell r="I40" t="str">
            <v>임상병리실</v>
          </cell>
        </row>
        <row r="41">
          <cell r="I41" t="str">
            <v>물리치료실</v>
          </cell>
        </row>
        <row r="42">
          <cell r="I42" t="str">
            <v>식당</v>
          </cell>
        </row>
        <row r="43">
          <cell r="I43" t="str">
            <v>간호과</v>
          </cell>
        </row>
        <row r="44">
          <cell r="I44" t="str">
            <v>간호과1</v>
          </cell>
        </row>
        <row r="45">
          <cell r="I45" t="str">
            <v>간호과2</v>
          </cell>
        </row>
        <row r="46">
          <cell r="I46" t="str">
            <v>간호과3</v>
          </cell>
        </row>
        <row r="47">
          <cell r="I47" t="str">
            <v>간호과4</v>
          </cell>
        </row>
        <row r="48">
          <cell r="I48" t="str">
            <v>통증의학과</v>
          </cell>
        </row>
        <row r="49">
          <cell r="I49" t="str">
            <v>야간당직</v>
          </cell>
        </row>
        <row r="50">
          <cell r="I50" t="str">
            <v>기획실</v>
          </cell>
        </row>
        <row r="51">
          <cell r="I51" t="str">
            <v>외래</v>
          </cell>
        </row>
        <row r="52">
          <cell r="I52" t="str">
            <v>약국</v>
          </cell>
        </row>
        <row r="53">
          <cell r="I53" t="str">
            <v>주차장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21"/>
  <sheetViews>
    <sheetView tabSelected="1" zoomScale="112" zoomScaleNormal="112" workbookViewId="0">
      <selection activeCell="N16" sqref="N16"/>
    </sheetView>
  </sheetViews>
  <sheetFormatPr defaultRowHeight="16.5"/>
  <cols>
    <col min="1" max="1" width="15.125" customWidth="1"/>
    <col min="2" max="2" width="11.625" customWidth="1"/>
    <col min="3" max="4" width="12.75" bestFit="1" customWidth="1"/>
    <col min="5" max="5" width="12" customWidth="1"/>
    <col min="6" max="6" width="10.25" style="5" bestFit="1" customWidth="1"/>
    <col min="7" max="7" width="16.875" customWidth="1"/>
    <col min="8" max="8" width="13.5" customWidth="1"/>
    <col min="9" max="9" width="14" customWidth="1"/>
    <col min="10" max="10" width="16.875" customWidth="1"/>
    <col min="11" max="11" width="12.125" bestFit="1" customWidth="1"/>
    <col min="12" max="12" width="11.375" bestFit="1" customWidth="1"/>
  </cols>
  <sheetData>
    <row r="1" spans="1:11" ht="29.25" customHeight="1">
      <c r="A1" s="98" t="s">
        <v>131</v>
      </c>
      <c r="B1" s="98"/>
      <c r="C1" s="98"/>
      <c r="D1" s="98"/>
      <c r="E1" s="98"/>
      <c r="F1" s="98"/>
      <c r="G1" s="98"/>
      <c r="H1" s="98"/>
      <c r="I1" s="98"/>
      <c r="J1" s="98"/>
    </row>
    <row r="2" spans="1:11" ht="24" customHeight="1" thickBot="1">
      <c r="A2" s="93" t="s">
        <v>117</v>
      </c>
      <c r="B2" s="93"/>
      <c r="C2" s="93"/>
      <c r="D2" s="93"/>
      <c r="E2" s="93"/>
      <c r="F2" s="93"/>
      <c r="G2" s="93"/>
      <c r="H2" s="93"/>
      <c r="I2" s="93"/>
      <c r="J2" s="8" t="s">
        <v>45</v>
      </c>
    </row>
    <row r="3" spans="1:11" ht="18" customHeight="1" thickBot="1">
      <c r="A3" s="99" t="s">
        <v>46</v>
      </c>
      <c r="B3" s="100"/>
      <c r="C3" s="100"/>
      <c r="D3" s="100"/>
      <c r="E3" s="100"/>
      <c r="F3" s="100" t="s">
        <v>47</v>
      </c>
      <c r="G3" s="100"/>
      <c r="H3" s="100"/>
      <c r="I3" s="100"/>
      <c r="J3" s="101"/>
    </row>
    <row r="4" spans="1:11" ht="24.75" thickBot="1">
      <c r="A4" s="9" t="s">
        <v>6</v>
      </c>
      <c r="B4" s="10" t="s">
        <v>7</v>
      </c>
      <c r="C4" s="35" t="s">
        <v>59</v>
      </c>
      <c r="D4" s="36" t="s">
        <v>60</v>
      </c>
      <c r="E4" s="36" t="s">
        <v>61</v>
      </c>
      <c r="F4" s="10" t="s">
        <v>6</v>
      </c>
      <c r="G4" s="10" t="s">
        <v>7</v>
      </c>
      <c r="H4" s="35" t="s">
        <v>59</v>
      </c>
      <c r="I4" s="36" t="s">
        <v>60</v>
      </c>
      <c r="J4" s="36" t="s">
        <v>61</v>
      </c>
    </row>
    <row r="5" spans="1:11" ht="17.25" thickTop="1">
      <c r="A5" s="11" t="s">
        <v>48</v>
      </c>
      <c r="B5" s="12" t="s">
        <v>49</v>
      </c>
      <c r="C5" s="13">
        <v>54456000</v>
      </c>
      <c r="D5" s="13">
        <v>55266080</v>
      </c>
      <c r="E5" s="14">
        <f>D5-C5</f>
        <v>810080</v>
      </c>
      <c r="F5" s="69" t="s">
        <v>32</v>
      </c>
      <c r="G5" s="16"/>
      <c r="H5" s="72">
        <f>SUM(H6:H8)</f>
        <v>797564000</v>
      </c>
      <c r="I5" s="72">
        <f>SUM(I6:I8)</f>
        <v>739346299</v>
      </c>
      <c r="J5" s="73">
        <f>I5-H5</f>
        <v>-58217701</v>
      </c>
    </row>
    <row r="6" spans="1:11">
      <c r="A6" s="11" t="s">
        <v>50</v>
      </c>
      <c r="B6" s="12" t="s">
        <v>44</v>
      </c>
      <c r="C6" s="13">
        <v>846196000</v>
      </c>
      <c r="D6" s="13">
        <v>845178270</v>
      </c>
      <c r="E6" s="14">
        <f t="shared" ref="E6:E10" si="0">D6-C6</f>
        <v>-1017730</v>
      </c>
      <c r="F6" s="70"/>
      <c r="G6" s="15" t="s">
        <v>24</v>
      </c>
      <c r="H6" s="17">
        <v>727856000</v>
      </c>
      <c r="I6" s="19">
        <v>682659070</v>
      </c>
      <c r="J6" s="18">
        <f t="shared" ref="J6:J14" si="1">I6-H6</f>
        <v>-45196930</v>
      </c>
    </row>
    <row r="7" spans="1:11">
      <c r="A7" s="20" t="s">
        <v>51</v>
      </c>
      <c r="B7" s="12" t="s">
        <v>52</v>
      </c>
      <c r="C7" s="13">
        <v>43320000</v>
      </c>
      <c r="D7" s="13">
        <v>44176580</v>
      </c>
      <c r="E7" s="14">
        <f t="shared" si="0"/>
        <v>856580</v>
      </c>
      <c r="F7" s="71"/>
      <c r="G7" s="15" t="s">
        <v>25</v>
      </c>
      <c r="H7" s="17">
        <v>2120000</v>
      </c>
      <c r="I7" s="19">
        <v>984990</v>
      </c>
      <c r="J7" s="18">
        <f t="shared" si="1"/>
        <v>-1135010</v>
      </c>
    </row>
    <row r="8" spans="1:11">
      <c r="A8" s="21" t="s">
        <v>12</v>
      </c>
      <c r="B8" s="12" t="s">
        <v>53</v>
      </c>
      <c r="C8" s="13">
        <v>5800000</v>
      </c>
      <c r="D8" s="13">
        <v>5800000</v>
      </c>
      <c r="E8" s="14">
        <f t="shared" si="0"/>
        <v>0</v>
      </c>
      <c r="F8" s="70"/>
      <c r="G8" s="22" t="s">
        <v>31</v>
      </c>
      <c r="H8" s="17">
        <v>67588000</v>
      </c>
      <c r="I8" s="19">
        <v>55702239</v>
      </c>
      <c r="J8" s="18">
        <f t="shared" si="1"/>
        <v>-11885761</v>
      </c>
    </row>
    <row r="9" spans="1:11">
      <c r="A9" s="11" t="s">
        <v>13</v>
      </c>
      <c r="B9" s="23" t="s">
        <v>13</v>
      </c>
      <c r="C9" s="13">
        <v>21473000</v>
      </c>
      <c r="D9" s="13">
        <v>21472942</v>
      </c>
      <c r="E9" s="14">
        <f t="shared" si="0"/>
        <v>-58</v>
      </c>
      <c r="F9" s="16" t="s">
        <v>34</v>
      </c>
      <c r="G9" s="24" t="s">
        <v>33</v>
      </c>
      <c r="H9" s="17">
        <v>19168000</v>
      </c>
      <c r="I9" s="19">
        <v>18463730</v>
      </c>
      <c r="J9" s="18">
        <f t="shared" si="1"/>
        <v>-704270</v>
      </c>
    </row>
    <row r="10" spans="1:11">
      <c r="A10" s="11" t="s">
        <v>14</v>
      </c>
      <c r="B10" s="23" t="s">
        <v>14</v>
      </c>
      <c r="C10" s="13">
        <v>19878000</v>
      </c>
      <c r="D10" s="13">
        <v>19401898</v>
      </c>
      <c r="E10" s="14">
        <f t="shared" si="0"/>
        <v>-476102</v>
      </c>
      <c r="F10" s="70" t="s">
        <v>35</v>
      </c>
      <c r="G10" s="24"/>
      <c r="H10" s="72">
        <f>SUM(H11:H12)</f>
        <v>165685000</v>
      </c>
      <c r="I10" s="72">
        <f>SUM(I11:I12)</f>
        <v>143338471</v>
      </c>
      <c r="J10" s="73">
        <f t="shared" si="1"/>
        <v>-22346529</v>
      </c>
      <c r="K10" s="6"/>
    </row>
    <row r="11" spans="1:11">
      <c r="A11" s="25"/>
      <c r="B11" s="26"/>
      <c r="C11" s="27"/>
      <c r="D11" s="27"/>
      <c r="E11" s="28"/>
      <c r="F11" s="71"/>
      <c r="G11" s="24" t="s">
        <v>54</v>
      </c>
      <c r="H11" s="17">
        <v>129065000</v>
      </c>
      <c r="I11" s="19">
        <v>123962241</v>
      </c>
      <c r="J11" s="18">
        <f t="shared" si="1"/>
        <v>-5102759</v>
      </c>
    </row>
    <row r="12" spans="1:11">
      <c r="A12" s="20"/>
      <c r="B12" s="29"/>
      <c r="C12" s="30"/>
      <c r="D12" s="30"/>
      <c r="E12" s="31"/>
      <c r="F12" s="70"/>
      <c r="G12" s="24" t="s">
        <v>55</v>
      </c>
      <c r="H12" s="17">
        <v>36620000</v>
      </c>
      <c r="I12" s="19">
        <v>19376230</v>
      </c>
      <c r="J12" s="18">
        <f t="shared" si="1"/>
        <v>-17243770</v>
      </c>
    </row>
    <row r="13" spans="1:11">
      <c r="A13" s="20"/>
      <c r="B13" s="29"/>
      <c r="C13" s="32"/>
      <c r="D13" s="32"/>
      <c r="E13" s="32"/>
      <c r="F13" s="16" t="s">
        <v>37</v>
      </c>
      <c r="G13" s="86" t="s">
        <v>118</v>
      </c>
      <c r="H13" s="17">
        <v>8706000</v>
      </c>
      <c r="I13" s="19">
        <v>8705670</v>
      </c>
      <c r="J13" s="18">
        <f t="shared" si="1"/>
        <v>-330</v>
      </c>
    </row>
    <row r="14" spans="1:11">
      <c r="A14" s="20"/>
      <c r="B14" s="29"/>
      <c r="C14" s="32"/>
      <c r="D14" s="32"/>
      <c r="E14" s="32"/>
      <c r="F14" s="102" t="s">
        <v>56</v>
      </c>
      <c r="G14" s="103"/>
      <c r="H14" s="74"/>
      <c r="I14" s="91">
        <v>81441600</v>
      </c>
      <c r="J14" s="92">
        <f t="shared" si="1"/>
        <v>81441600</v>
      </c>
    </row>
    <row r="15" spans="1:11" ht="17.25" thickBot="1">
      <c r="A15" s="94" t="s">
        <v>57</v>
      </c>
      <c r="B15" s="95"/>
      <c r="C15" s="75">
        <f>SUM(C5:C10)</f>
        <v>991123000</v>
      </c>
      <c r="D15" s="75">
        <f>SUM(D5:D11)</f>
        <v>991295770</v>
      </c>
      <c r="E15" s="75">
        <f>SUM(E5:E11)</f>
        <v>172770</v>
      </c>
      <c r="F15" s="96" t="s">
        <v>58</v>
      </c>
      <c r="G15" s="97"/>
      <c r="H15" s="75">
        <f>H5+H9+H10+H13</f>
        <v>991123000</v>
      </c>
      <c r="I15" s="75">
        <f>I5+I9+I10+I13+I14</f>
        <v>991295770</v>
      </c>
      <c r="J15" s="34">
        <f>I15-H15</f>
        <v>172770</v>
      </c>
    </row>
    <row r="17" spans="4:10">
      <c r="D17" s="33"/>
      <c r="I17" s="33"/>
      <c r="J17" s="33"/>
    </row>
    <row r="18" spans="4:10">
      <c r="D18" s="33"/>
      <c r="I18" s="33"/>
    </row>
    <row r="21" spans="4:10">
      <c r="E21" s="33"/>
      <c r="G21" s="33"/>
    </row>
  </sheetData>
  <mergeCells count="6">
    <mergeCell ref="A15:B15"/>
    <mergeCell ref="F15:G15"/>
    <mergeCell ref="A1:J1"/>
    <mergeCell ref="A3:E3"/>
    <mergeCell ref="F3:J3"/>
    <mergeCell ref="F14:G14"/>
  </mergeCells>
  <phoneticPr fontId="1" type="noConversion"/>
  <printOptions horizontalCentered="1"/>
  <pageMargins left="0.39370078740157483" right="0.39370078740157483" top="1.3779527559055118" bottom="0.47244094488188981" header="0" footer="0.15748031496062992"/>
  <pageSetup paperSize="9" scale="94" pageOrder="overThenDown" orientation="landscape" r:id="rId1"/>
  <headerFooter alignWithMargins="0">
    <oddHeader>&amp;L&amp;C&amp;R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G21" sqref="G21"/>
    </sheetView>
  </sheetViews>
  <sheetFormatPr defaultRowHeight="16.5"/>
  <cols>
    <col min="1" max="1" width="7.5" customWidth="1"/>
    <col min="2" max="2" width="6.875" customWidth="1"/>
    <col min="3" max="3" width="9.5" customWidth="1"/>
    <col min="4" max="4" width="8.125" customWidth="1"/>
    <col min="5" max="7" width="11.375" customWidth="1"/>
    <col min="8" max="8" width="13.5" customWidth="1"/>
    <col min="9" max="9" width="13" bestFit="1" customWidth="1"/>
    <col min="10" max="10" width="15.625" customWidth="1"/>
  </cols>
  <sheetData>
    <row r="1" spans="1:10" ht="31.5">
      <c r="A1" s="98" t="s">
        <v>129</v>
      </c>
      <c r="B1" s="98"/>
      <c r="C1" s="98"/>
      <c r="D1" s="98"/>
      <c r="E1" s="98"/>
      <c r="F1" s="98"/>
      <c r="G1" s="98"/>
      <c r="H1" s="98"/>
    </row>
    <row r="2" spans="1:10">
      <c r="A2" s="1" t="s">
        <v>119</v>
      </c>
      <c r="F2" s="3"/>
      <c r="H2" s="2" t="s">
        <v>17</v>
      </c>
    </row>
    <row r="3" spans="1:10" ht="14.25" customHeight="1">
      <c r="A3" s="110" t="s">
        <v>0</v>
      </c>
      <c r="B3" s="111"/>
      <c r="C3" s="111"/>
      <c r="D3" s="107" t="s">
        <v>1</v>
      </c>
      <c r="E3" s="107" t="s">
        <v>2</v>
      </c>
      <c r="F3" s="107" t="s">
        <v>3</v>
      </c>
      <c r="G3" s="107" t="s">
        <v>4</v>
      </c>
      <c r="H3" s="107" t="s">
        <v>5</v>
      </c>
    </row>
    <row r="4" spans="1:10" ht="15" customHeight="1">
      <c r="A4" s="39" t="s">
        <v>6</v>
      </c>
      <c r="B4" s="39" t="s">
        <v>7</v>
      </c>
      <c r="C4" s="39" t="s">
        <v>8</v>
      </c>
      <c r="D4" s="108"/>
      <c r="E4" s="108"/>
      <c r="F4" s="108"/>
      <c r="G4" s="108"/>
      <c r="H4" s="108"/>
    </row>
    <row r="5" spans="1:10" ht="15.75" customHeight="1">
      <c r="A5" s="112" t="s">
        <v>91</v>
      </c>
      <c r="B5" s="67"/>
      <c r="C5" s="67"/>
      <c r="D5" s="51" t="s">
        <v>9</v>
      </c>
      <c r="E5" s="68">
        <v>0</v>
      </c>
      <c r="F5" s="68">
        <v>54456000</v>
      </c>
      <c r="G5" s="68">
        <v>0</v>
      </c>
      <c r="H5" s="87">
        <f>E5+F5+G5</f>
        <v>54456000</v>
      </c>
    </row>
    <row r="6" spans="1:10" ht="15.75" customHeight="1">
      <c r="A6" s="113"/>
      <c r="B6" s="67" t="s">
        <v>128</v>
      </c>
      <c r="C6" s="67" t="s">
        <v>92</v>
      </c>
      <c r="D6" s="51" t="s">
        <v>10</v>
      </c>
      <c r="E6" s="68">
        <v>0</v>
      </c>
      <c r="F6" s="68">
        <v>55266080</v>
      </c>
      <c r="G6" s="68">
        <v>0</v>
      </c>
      <c r="H6" s="87">
        <f>E6+F6+G6</f>
        <v>55266080</v>
      </c>
    </row>
    <row r="7" spans="1:10" ht="21" customHeight="1">
      <c r="A7" s="114"/>
      <c r="B7" s="67"/>
      <c r="C7" s="67"/>
      <c r="D7" s="51" t="s">
        <v>11</v>
      </c>
      <c r="E7" s="68">
        <f>E5-E6</f>
        <v>0</v>
      </c>
      <c r="F7" s="68">
        <f t="shared" ref="F7:H7" si="0">F5-F6</f>
        <v>-810080</v>
      </c>
      <c r="G7" s="68">
        <f t="shared" si="0"/>
        <v>0</v>
      </c>
      <c r="H7" s="87">
        <f t="shared" si="0"/>
        <v>-810080</v>
      </c>
    </row>
    <row r="8" spans="1:10" ht="18" customHeight="1">
      <c r="A8" s="104" t="s">
        <v>86</v>
      </c>
      <c r="B8" s="104" t="s">
        <v>43</v>
      </c>
      <c r="C8" s="104" t="s">
        <v>123</v>
      </c>
      <c r="D8" s="79" t="s">
        <v>9</v>
      </c>
      <c r="E8" s="45">
        <v>846196000</v>
      </c>
      <c r="F8" s="46">
        <v>0</v>
      </c>
      <c r="G8" s="46">
        <v>0</v>
      </c>
      <c r="H8" s="49">
        <f>E8+F8+G8</f>
        <v>846196000</v>
      </c>
    </row>
    <row r="9" spans="1:10" ht="18" customHeight="1">
      <c r="A9" s="105"/>
      <c r="B9" s="105"/>
      <c r="C9" s="109"/>
      <c r="D9" s="81" t="s">
        <v>125</v>
      </c>
      <c r="E9" s="80">
        <v>594555580</v>
      </c>
      <c r="F9" s="47">
        <v>0</v>
      </c>
      <c r="G9" s="47">
        <v>0</v>
      </c>
      <c r="H9" s="49">
        <f t="shared" ref="H9:H10" si="1">E9</f>
        <v>594555580</v>
      </c>
      <c r="J9" s="76"/>
    </row>
    <row r="10" spans="1:10" ht="18" customHeight="1">
      <c r="A10" s="105"/>
      <c r="B10" s="105"/>
      <c r="C10" s="109"/>
      <c r="D10" s="81" t="s">
        <v>126</v>
      </c>
      <c r="E10" s="80">
        <v>248802690</v>
      </c>
      <c r="F10" s="47">
        <v>0</v>
      </c>
      <c r="G10" s="47">
        <v>0</v>
      </c>
      <c r="H10" s="49">
        <f t="shared" si="1"/>
        <v>248802690</v>
      </c>
      <c r="J10" s="6"/>
    </row>
    <row r="11" spans="1:10" ht="24.75" customHeight="1">
      <c r="A11" s="105"/>
      <c r="B11" s="105"/>
      <c r="C11" s="109"/>
      <c r="D11" s="81" t="s">
        <v>127</v>
      </c>
      <c r="E11" s="80">
        <v>1820000</v>
      </c>
      <c r="F11" s="47">
        <v>0</v>
      </c>
      <c r="G11" s="47">
        <v>0</v>
      </c>
      <c r="H11" s="49">
        <v>1820000</v>
      </c>
      <c r="I11" s="77"/>
      <c r="J11" s="76"/>
    </row>
    <row r="12" spans="1:10" ht="21" customHeight="1">
      <c r="A12" s="105"/>
      <c r="B12" s="105"/>
      <c r="C12" s="105"/>
      <c r="D12" s="82" t="s">
        <v>124</v>
      </c>
      <c r="E12" s="83">
        <f>E9+E10+E11</f>
        <v>845178270</v>
      </c>
      <c r="F12" s="84">
        <v>0</v>
      </c>
      <c r="G12" s="84">
        <v>0</v>
      </c>
      <c r="H12" s="85">
        <f>E12</f>
        <v>845178270</v>
      </c>
      <c r="I12" s="76"/>
      <c r="J12" s="6"/>
    </row>
    <row r="13" spans="1:10" ht="17.25" customHeight="1">
      <c r="A13" s="105"/>
      <c r="B13" s="105"/>
      <c r="C13" s="106"/>
      <c r="D13" s="51" t="s">
        <v>11</v>
      </c>
      <c r="E13" s="88">
        <f>E8-E12</f>
        <v>1017730</v>
      </c>
      <c r="F13" s="48">
        <f>F8-F12</f>
        <v>0</v>
      </c>
      <c r="G13" s="48">
        <f>G8-G12</f>
        <v>0</v>
      </c>
      <c r="H13" s="49">
        <f t="shared" ref="H13:H37" si="2">E13+F13+G13</f>
        <v>1017730</v>
      </c>
    </row>
    <row r="14" spans="1:10" ht="17.25" customHeight="1">
      <c r="A14" s="104" t="s">
        <v>87</v>
      </c>
      <c r="B14" s="104" t="s">
        <v>42</v>
      </c>
      <c r="C14" s="104" t="s">
        <v>93</v>
      </c>
      <c r="D14" s="51" t="s">
        <v>9</v>
      </c>
      <c r="E14" s="47">
        <v>0</v>
      </c>
      <c r="F14" s="47">
        <v>0</v>
      </c>
      <c r="G14" s="47">
        <v>43320000</v>
      </c>
      <c r="H14" s="49">
        <f t="shared" si="2"/>
        <v>43320000</v>
      </c>
      <c r="J14" s="6"/>
    </row>
    <row r="15" spans="1:10" ht="17.25" customHeight="1">
      <c r="A15" s="105"/>
      <c r="B15" s="105"/>
      <c r="C15" s="105"/>
      <c r="D15" s="51" t="s">
        <v>10</v>
      </c>
      <c r="E15" s="47">
        <v>0</v>
      </c>
      <c r="F15" s="47">
        <v>0</v>
      </c>
      <c r="G15" s="47">
        <v>44176580</v>
      </c>
      <c r="H15" s="49">
        <f t="shared" si="2"/>
        <v>44176580</v>
      </c>
    </row>
    <row r="16" spans="1:10" ht="17.25" customHeight="1">
      <c r="A16" s="105"/>
      <c r="B16" s="105"/>
      <c r="C16" s="106"/>
      <c r="D16" s="51" t="s">
        <v>11</v>
      </c>
      <c r="E16" s="48">
        <f>E14-E15</f>
        <v>0</v>
      </c>
      <c r="F16" s="48">
        <f t="shared" ref="F16:G16" si="3">F14-F15</f>
        <v>0</v>
      </c>
      <c r="G16" s="48">
        <f t="shared" si="3"/>
        <v>-856580</v>
      </c>
      <c r="H16" s="49">
        <f t="shared" si="2"/>
        <v>-856580</v>
      </c>
    </row>
    <row r="17" spans="1:10" ht="21" customHeight="1">
      <c r="A17" s="104" t="s">
        <v>82</v>
      </c>
      <c r="B17" s="104" t="s">
        <v>83</v>
      </c>
      <c r="C17" s="104" t="s">
        <v>40</v>
      </c>
      <c r="D17" s="51" t="s">
        <v>9</v>
      </c>
      <c r="E17" s="47">
        <v>0</v>
      </c>
      <c r="F17" s="47">
        <v>5800000</v>
      </c>
      <c r="G17" s="47">
        <v>0</v>
      </c>
      <c r="H17" s="49">
        <f t="shared" si="2"/>
        <v>5800000</v>
      </c>
    </row>
    <row r="18" spans="1:10" ht="21" customHeight="1">
      <c r="A18" s="105"/>
      <c r="B18" s="105"/>
      <c r="C18" s="105"/>
      <c r="D18" s="51" t="s">
        <v>10</v>
      </c>
      <c r="E18" s="47">
        <v>0</v>
      </c>
      <c r="F18" s="47">
        <v>5800000</v>
      </c>
      <c r="G18" s="47">
        <v>0</v>
      </c>
      <c r="H18" s="49">
        <f t="shared" si="2"/>
        <v>5800000</v>
      </c>
    </row>
    <row r="19" spans="1:10" ht="21" customHeight="1">
      <c r="A19" s="105"/>
      <c r="B19" s="105"/>
      <c r="C19" s="106"/>
      <c r="D19" s="51" t="s">
        <v>11</v>
      </c>
      <c r="E19" s="48">
        <f>E17-E18</f>
        <v>0</v>
      </c>
      <c r="F19" s="48">
        <f>F17-F18</f>
        <v>0</v>
      </c>
      <c r="G19" s="48">
        <f>G17-G18</f>
        <v>0</v>
      </c>
      <c r="H19" s="49">
        <f t="shared" si="2"/>
        <v>0</v>
      </c>
    </row>
    <row r="20" spans="1:10" ht="21" customHeight="1">
      <c r="A20" s="104" t="s">
        <v>84</v>
      </c>
      <c r="B20" s="104" t="s">
        <v>84</v>
      </c>
      <c r="C20" s="104" t="s">
        <v>41</v>
      </c>
      <c r="D20" s="51" t="s">
        <v>9</v>
      </c>
      <c r="E20" s="47">
        <v>8706000</v>
      </c>
      <c r="F20" s="47">
        <v>4599000</v>
      </c>
      <c r="G20" s="47"/>
      <c r="H20" s="49">
        <f>E20+F20+G20</f>
        <v>13305000</v>
      </c>
      <c r="I20" s="76"/>
    </row>
    <row r="21" spans="1:10" ht="21" customHeight="1">
      <c r="A21" s="105"/>
      <c r="B21" s="105"/>
      <c r="C21" s="105"/>
      <c r="D21" s="51" t="s">
        <v>10</v>
      </c>
      <c r="E21" s="47">
        <v>8705670</v>
      </c>
      <c r="F21" s="47">
        <v>4598356</v>
      </c>
      <c r="G21" s="47"/>
      <c r="H21" s="49">
        <f t="shared" si="2"/>
        <v>13304026</v>
      </c>
      <c r="I21" s="76"/>
    </row>
    <row r="22" spans="1:10" ht="21" customHeight="1">
      <c r="A22" s="105"/>
      <c r="B22" s="105"/>
      <c r="C22" s="106"/>
      <c r="D22" s="51" t="s">
        <v>11</v>
      </c>
      <c r="E22" s="48">
        <f>E20-E21</f>
        <v>330</v>
      </c>
      <c r="F22" s="48">
        <f>F20-F21</f>
        <v>644</v>
      </c>
      <c r="G22" s="48">
        <f t="shared" ref="G22" si="4">G20-G21</f>
        <v>0</v>
      </c>
      <c r="H22" s="49">
        <f t="shared" si="2"/>
        <v>974</v>
      </c>
      <c r="I22" s="76"/>
    </row>
    <row r="23" spans="1:10" ht="21" customHeight="1">
      <c r="A23" s="105"/>
      <c r="B23" s="105"/>
      <c r="C23" s="104" t="s">
        <v>88</v>
      </c>
      <c r="D23" s="51" t="s">
        <v>9</v>
      </c>
      <c r="E23" s="47">
        <v>0</v>
      </c>
      <c r="F23" s="47">
        <v>0</v>
      </c>
      <c r="G23" s="47">
        <v>8168000</v>
      </c>
      <c r="H23" s="49">
        <f t="shared" si="2"/>
        <v>8168000</v>
      </c>
    </row>
    <row r="24" spans="1:10" ht="21" customHeight="1">
      <c r="A24" s="105"/>
      <c r="B24" s="105"/>
      <c r="C24" s="105"/>
      <c r="D24" s="51" t="s">
        <v>10</v>
      </c>
      <c r="E24" s="47">
        <v>0</v>
      </c>
      <c r="F24" s="47">
        <v>0</v>
      </c>
      <c r="G24" s="47">
        <v>8168916</v>
      </c>
      <c r="H24" s="49">
        <f t="shared" si="2"/>
        <v>8168916</v>
      </c>
    </row>
    <row r="25" spans="1:10" ht="21" customHeight="1">
      <c r="A25" s="105"/>
      <c r="B25" s="105"/>
      <c r="C25" s="106"/>
      <c r="D25" s="51" t="s">
        <v>11</v>
      </c>
      <c r="E25" s="48">
        <f>E23-E24</f>
        <v>0</v>
      </c>
      <c r="F25" s="48">
        <f t="shared" ref="F25:G25" si="5">F23-F24</f>
        <v>0</v>
      </c>
      <c r="G25" s="48">
        <f t="shared" si="5"/>
        <v>-916</v>
      </c>
      <c r="H25" s="49">
        <f t="shared" si="2"/>
        <v>-916</v>
      </c>
    </row>
    <row r="26" spans="1:10" ht="21" customHeight="1">
      <c r="A26" s="105"/>
      <c r="B26" s="105"/>
      <c r="C26" s="104" t="s">
        <v>120</v>
      </c>
      <c r="D26" s="51" t="s">
        <v>9</v>
      </c>
      <c r="E26" s="48">
        <v>0</v>
      </c>
      <c r="F26" s="48">
        <v>0</v>
      </c>
      <c r="G26" s="48">
        <v>0</v>
      </c>
      <c r="H26" s="49">
        <f>E26+F26+G26</f>
        <v>0</v>
      </c>
    </row>
    <row r="27" spans="1:10" ht="18.75" customHeight="1">
      <c r="A27" s="105"/>
      <c r="B27" s="105"/>
      <c r="C27" s="105"/>
      <c r="D27" s="51" t="s">
        <v>10</v>
      </c>
      <c r="E27" s="48">
        <v>0</v>
      </c>
      <c r="F27" s="48">
        <v>0</v>
      </c>
      <c r="G27" s="48">
        <v>0</v>
      </c>
      <c r="H27" s="49">
        <f>E27+F27+G27</f>
        <v>0</v>
      </c>
    </row>
    <row r="28" spans="1:10" ht="18.75" customHeight="1">
      <c r="A28" s="106"/>
      <c r="B28" s="106"/>
      <c r="C28" s="106"/>
      <c r="D28" s="51" t="s">
        <v>11</v>
      </c>
      <c r="E28" s="48">
        <f>E26-E27</f>
        <v>0</v>
      </c>
      <c r="F28" s="48">
        <f t="shared" ref="F28:H28" si="6">F26-F27</f>
        <v>0</v>
      </c>
      <c r="G28" s="48">
        <f t="shared" si="6"/>
        <v>0</v>
      </c>
      <c r="H28" s="50">
        <f t="shared" si="6"/>
        <v>0</v>
      </c>
    </row>
    <row r="29" spans="1:10" ht="19.5" customHeight="1">
      <c r="A29" s="104" t="s">
        <v>85</v>
      </c>
      <c r="B29" s="104" t="s">
        <v>85</v>
      </c>
      <c r="C29" s="104" t="s">
        <v>89</v>
      </c>
      <c r="D29" s="51" t="s">
        <v>9</v>
      </c>
      <c r="E29" s="47">
        <v>50000</v>
      </c>
      <c r="F29" s="47">
        <v>28000</v>
      </c>
      <c r="G29" s="47">
        <v>12000</v>
      </c>
      <c r="H29" s="49">
        <f>E29+F29+G29</f>
        <v>90000</v>
      </c>
      <c r="I29" s="76"/>
    </row>
    <row r="30" spans="1:10" ht="18" customHeight="1">
      <c r="A30" s="105"/>
      <c r="B30" s="105"/>
      <c r="C30" s="105"/>
      <c r="D30" s="51" t="s">
        <v>10</v>
      </c>
      <c r="E30" s="47">
        <v>78584</v>
      </c>
      <c r="F30" s="47">
        <v>9831</v>
      </c>
      <c r="G30" s="47">
        <v>13334</v>
      </c>
      <c r="H30" s="49">
        <f t="shared" si="2"/>
        <v>101749</v>
      </c>
      <c r="I30" s="76"/>
      <c r="J30" s="76"/>
    </row>
    <row r="31" spans="1:10" ht="21" customHeight="1">
      <c r="A31" s="105"/>
      <c r="B31" s="105"/>
      <c r="C31" s="106"/>
      <c r="D31" s="51" t="s">
        <v>11</v>
      </c>
      <c r="E31" s="48">
        <f>E29-E30</f>
        <v>-28584</v>
      </c>
      <c r="F31" s="48">
        <f t="shared" ref="F31:G31" si="7">F29-F30</f>
        <v>18169</v>
      </c>
      <c r="G31" s="48">
        <f t="shared" si="7"/>
        <v>-1334</v>
      </c>
      <c r="H31" s="49">
        <f t="shared" si="2"/>
        <v>-11749</v>
      </c>
    </row>
    <row r="32" spans="1:10" ht="18" customHeight="1">
      <c r="A32" s="105"/>
      <c r="B32" s="105"/>
      <c r="C32" s="104" t="s">
        <v>121</v>
      </c>
      <c r="D32" s="51" t="s">
        <v>9</v>
      </c>
      <c r="E32" s="47">
        <v>0</v>
      </c>
      <c r="F32" s="47">
        <v>19732000</v>
      </c>
      <c r="G32" s="47">
        <v>56000</v>
      </c>
      <c r="H32" s="49">
        <f t="shared" si="2"/>
        <v>19788000</v>
      </c>
    </row>
    <row r="33" spans="1:8" ht="18" customHeight="1">
      <c r="A33" s="105"/>
      <c r="B33" s="105"/>
      <c r="C33" s="105"/>
      <c r="D33" s="51" t="s">
        <v>10</v>
      </c>
      <c r="E33" s="47">
        <v>0</v>
      </c>
      <c r="F33" s="47">
        <v>19295789</v>
      </c>
      <c r="G33" s="47">
        <v>4360</v>
      </c>
      <c r="H33" s="49">
        <f t="shared" si="2"/>
        <v>19300149</v>
      </c>
    </row>
    <row r="34" spans="1:8" ht="18" customHeight="1">
      <c r="A34" s="106"/>
      <c r="B34" s="106"/>
      <c r="C34" s="106"/>
      <c r="D34" s="51" t="s">
        <v>11</v>
      </c>
      <c r="E34" s="48">
        <f>E32-E33</f>
        <v>0</v>
      </c>
      <c r="F34" s="48">
        <f t="shared" ref="F34:G34" si="8">F32-F33</f>
        <v>436211</v>
      </c>
      <c r="G34" s="48">
        <f t="shared" si="8"/>
        <v>51640</v>
      </c>
      <c r="H34" s="49">
        <f t="shared" si="2"/>
        <v>487851</v>
      </c>
    </row>
    <row r="35" spans="1:8" ht="15.75" customHeight="1">
      <c r="A35" s="115" t="s">
        <v>15</v>
      </c>
      <c r="B35" s="116"/>
      <c r="C35" s="116"/>
      <c r="D35" s="41" t="s">
        <v>9</v>
      </c>
      <c r="E35" s="43">
        <f>E5+E8+E14+E17+E20+E23+E26+E29+E32</f>
        <v>854952000</v>
      </c>
      <c r="F35" s="43">
        <f>F5+F8+F14+F17+F20+F23+F26+F29+F32</f>
        <v>84615000</v>
      </c>
      <c r="G35" s="43">
        <f>G5+G8+G14+G17+G20+G23+G26+G29+G32</f>
        <v>51556000</v>
      </c>
      <c r="H35" s="44">
        <f>E35+F35+G35</f>
        <v>991123000</v>
      </c>
    </row>
    <row r="36" spans="1:8" ht="15.75" customHeight="1">
      <c r="A36" s="117"/>
      <c r="B36" s="118"/>
      <c r="C36" s="118"/>
      <c r="D36" s="42" t="s">
        <v>10</v>
      </c>
      <c r="E36" s="43">
        <f>E6+E12+E15+E18+E21+E24+E27+E30+E33</f>
        <v>853962524</v>
      </c>
      <c r="F36" s="43">
        <f>F6+F12+F15+F18+F21+F24+F30+F33</f>
        <v>84970056</v>
      </c>
      <c r="G36" s="43">
        <f>G6+G12+G15+G18+G21+G24+G27+G30+G33</f>
        <v>52363190</v>
      </c>
      <c r="H36" s="44">
        <f t="shared" si="2"/>
        <v>991295770</v>
      </c>
    </row>
    <row r="37" spans="1:8" ht="15.75" customHeight="1">
      <c r="A37" s="119"/>
      <c r="B37" s="120"/>
      <c r="C37" s="120"/>
      <c r="D37" s="42" t="s">
        <v>11</v>
      </c>
      <c r="E37" s="43">
        <f>E7+E13+E16+E19+E22+E25+E28+E31+E34</f>
        <v>989476</v>
      </c>
      <c r="F37" s="43">
        <f>F7+F13+F16+F19+F22+F25+F31+F34</f>
        <v>-355056</v>
      </c>
      <c r="G37" s="43">
        <f>G7+G13+G16+G19+G22+G25+G28+G31+G34</f>
        <v>-807190</v>
      </c>
      <c r="H37" s="44">
        <f t="shared" si="2"/>
        <v>-172770</v>
      </c>
    </row>
  </sheetData>
  <mergeCells count="27">
    <mergeCell ref="A35:C37"/>
    <mergeCell ref="A1:H1"/>
    <mergeCell ref="A29:A34"/>
    <mergeCell ref="B29:B34"/>
    <mergeCell ref="C32:C34"/>
    <mergeCell ref="C29:C31"/>
    <mergeCell ref="C23:C25"/>
    <mergeCell ref="C20:C22"/>
    <mergeCell ref="A17:A19"/>
    <mergeCell ref="B17:B19"/>
    <mergeCell ref="C17:C19"/>
    <mergeCell ref="A14:A16"/>
    <mergeCell ref="B14:B16"/>
    <mergeCell ref="C14:C16"/>
    <mergeCell ref="G3:G4"/>
    <mergeCell ref="H3:H4"/>
    <mergeCell ref="A20:A28"/>
    <mergeCell ref="B20:B28"/>
    <mergeCell ref="C26:C28"/>
    <mergeCell ref="E3:E4"/>
    <mergeCell ref="F3:F4"/>
    <mergeCell ref="A8:A13"/>
    <mergeCell ref="B8:B13"/>
    <mergeCell ref="C8:C13"/>
    <mergeCell ref="A3:C3"/>
    <mergeCell ref="D3:D4"/>
    <mergeCell ref="A5:A7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5"/>
  <sheetViews>
    <sheetView topLeftCell="A61" workbookViewId="0">
      <selection activeCell="J21" sqref="J21"/>
    </sheetView>
  </sheetViews>
  <sheetFormatPr defaultRowHeight="16.5"/>
  <cols>
    <col min="1" max="1" width="6.125" customWidth="1"/>
    <col min="2" max="2" width="8.125" customWidth="1"/>
    <col min="3" max="3" width="9" customWidth="1"/>
    <col min="4" max="4" width="7.75" customWidth="1"/>
    <col min="5" max="5" width="12.875" customWidth="1"/>
    <col min="6" max="6" width="11.625" customWidth="1"/>
    <col min="7" max="7" width="10.375" customWidth="1"/>
    <col min="8" max="8" width="14.25" customWidth="1"/>
    <col min="9" max="9" width="9.5" bestFit="1" customWidth="1"/>
    <col min="10" max="10" width="13" bestFit="1" customWidth="1"/>
  </cols>
  <sheetData>
    <row r="1" spans="1:9" ht="28.5" customHeight="1">
      <c r="A1" s="98" t="s">
        <v>130</v>
      </c>
      <c r="B1" s="98"/>
      <c r="C1" s="98"/>
      <c r="D1" s="98"/>
      <c r="E1" s="98"/>
      <c r="F1" s="98"/>
      <c r="G1" s="98"/>
      <c r="H1" s="98"/>
      <c r="I1" s="7"/>
    </row>
    <row r="2" spans="1:9">
      <c r="A2" s="4" t="s">
        <v>116</v>
      </c>
      <c r="B2" s="5"/>
      <c r="C2" s="5"/>
      <c r="D2" s="5"/>
      <c r="G2" s="127" t="s">
        <v>18</v>
      </c>
      <c r="H2" s="127"/>
      <c r="I2" s="40"/>
    </row>
    <row r="3" spans="1:9" ht="14.25" customHeight="1">
      <c r="A3" s="110" t="s">
        <v>0</v>
      </c>
      <c r="B3" s="111"/>
      <c r="C3" s="111"/>
      <c r="D3" s="107" t="s">
        <v>1</v>
      </c>
      <c r="E3" s="107" t="s">
        <v>19</v>
      </c>
      <c r="F3" s="107" t="s">
        <v>3</v>
      </c>
      <c r="G3" s="107" t="s">
        <v>4</v>
      </c>
      <c r="H3" s="107" t="s">
        <v>5</v>
      </c>
    </row>
    <row r="4" spans="1:9" ht="13.5" customHeight="1">
      <c r="A4" s="39" t="s">
        <v>6</v>
      </c>
      <c r="B4" s="39" t="s">
        <v>7</v>
      </c>
      <c r="C4" s="39" t="s">
        <v>8</v>
      </c>
      <c r="D4" s="108"/>
      <c r="E4" s="108"/>
      <c r="F4" s="108"/>
      <c r="G4" s="108"/>
      <c r="H4" s="108"/>
    </row>
    <row r="5" spans="1:9" ht="18" customHeight="1">
      <c r="A5" s="121" t="s">
        <v>32</v>
      </c>
      <c r="B5" s="121" t="s">
        <v>24</v>
      </c>
      <c r="C5" s="121" t="s">
        <v>20</v>
      </c>
      <c r="D5" s="56" t="s">
        <v>9</v>
      </c>
      <c r="E5" s="90">
        <v>449300000</v>
      </c>
      <c r="F5" s="57">
        <v>0</v>
      </c>
      <c r="G5" s="57">
        <v>0</v>
      </c>
      <c r="H5" s="53">
        <f>SUM(E5:G5)</f>
        <v>449300000</v>
      </c>
    </row>
    <row r="6" spans="1:9" ht="18" customHeight="1">
      <c r="A6" s="122"/>
      <c r="B6" s="122"/>
      <c r="C6" s="122"/>
      <c r="D6" s="58" t="s">
        <v>10</v>
      </c>
      <c r="E6" s="89">
        <v>447917490</v>
      </c>
      <c r="F6" s="59">
        <v>0</v>
      </c>
      <c r="G6" s="59">
        <v>0</v>
      </c>
      <c r="H6" s="53">
        <f t="shared" ref="H6:H86" si="0">SUM(E6:G6)</f>
        <v>447917490</v>
      </c>
    </row>
    <row r="7" spans="1:9" ht="18" customHeight="1">
      <c r="A7" s="122"/>
      <c r="B7" s="122"/>
      <c r="C7" s="123"/>
      <c r="D7" s="58" t="s">
        <v>11</v>
      </c>
      <c r="E7" s="59">
        <f>E5-E6</f>
        <v>1382510</v>
      </c>
      <c r="F7" s="59">
        <f t="shared" ref="F7:G7" si="1">F5-F6</f>
        <v>0</v>
      </c>
      <c r="G7" s="59">
        <f t="shared" si="1"/>
        <v>0</v>
      </c>
      <c r="H7" s="53">
        <f t="shared" si="0"/>
        <v>1382510</v>
      </c>
    </row>
    <row r="8" spans="1:9" ht="18" customHeight="1">
      <c r="A8" s="122"/>
      <c r="B8" s="122"/>
      <c r="C8" s="121" t="s">
        <v>21</v>
      </c>
      <c r="D8" s="58" t="s">
        <v>9</v>
      </c>
      <c r="E8" s="89">
        <v>152338000</v>
      </c>
      <c r="F8" s="89">
        <v>2880000</v>
      </c>
      <c r="G8" s="89">
        <v>2962000</v>
      </c>
      <c r="H8" s="53">
        <f t="shared" si="0"/>
        <v>158180000</v>
      </c>
    </row>
    <row r="9" spans="1:9" ht="18" customHeight="1">
      <c r="A9" s="122"/>
      <c r="B9" s="122"/>
      <c r="C9" s="122"/>
      <c r="D9" s="58" t="s">
        <v>10</v>
      </c>
      <c r="E9" s="89">
        <v>124983250</v>
      </c>
      <c r="F9" s="89">
        <v>2810000</v>
      </c>
      <c r="G9" s="89">
        <v>1911410</v>
      </c>
      <c r="H9" s="53">
        <f t="shared" si="0"/>
        <v>129704660</v>
      </c>
    </row>
    <row r="10" spans="1:9" ht="18" customHeight="1">
      <c r="A10" s="122"/>
      <c r="B10" s="122"/>
      <c r="C10" s="123"/>
      <c r="D10" s="58" t="s">
        <v>11</v>
      </c>
      <c r="E10" s="59">
        <f>E8-E9</f>
        <v>27354750</v>
      </c>
      <c r="F10" s="59">
        <f t="shared" ref="F10:G10" si="2">F8-F9</f>
        <v>70000</v>
      </c>
      <c r="G10" s="59">
        <f t="shared" si="2"/>
        <v>1050590</v>
      </c>
      <c r="H10" s="53">
        <f t="shared" si="0"/>
        <v>28475340</v>
      </c>
    </row>
    <row r="11" spans="1:9" ht="18" customHeight="1">
      <c r="A11" s="122"/>
      <c r="B11" s="122"/>
      <c r="C11" s="121" t="s">
        <v>22</v>
      </c>
      <c r="D11" s="58" t="s">
        <v>9</v>
      </c>
      <c r="E11" s="89">
        <v>51068000</v>
      </c>
      <c r="F11" s="59">
        <v>0</v>
      </c>
      <c r="G11" s="89">
        <v>487000</v>
      </c>
      <c r="H11" s="53">
        <f t="shared" si="0"/>
        <v>51555000</v>
      </c>
    </row>
    <row r="12" spans="1:9" ht="18" customHeight="1">
      <c r="A12" s="122"/>
      <c r="B12" s="122"/>
      <c r="C12" s="122"/>
      <c r="D12" s="58" t="s">
        <v>10</v>
      </c>
      <c r="E12" s="89">
        <v>47571190</v>
      </c>
      <c r="F12" s="59">
        <v>0</v>
      </c>
      <c r="G12" s="89">
        <v>321410</v>
      </c>
      <c r="H12" s="53">
        <f t="shared" si="0"/>
        <v>47892600</v>
      </c>
    </row>
    <row r="13" spans="1:9" ht="18" customHeight="1">
      <c r="A13" s="122"/>
      <c r="B13" s="122"/>
      <c r="C13" s="123"/>
      <c r="D13" s="58" t="s">
        <v>11</v>
      </c>
      <c r="E13" s="59">
        <f>E11-E12</f>
        <v>3496810</v>
      </c>
      <c r="F13" s="59">
        <f t="shared" ref="F13:G13" si="3">F11-F12</f>
        <v>0</v>
      </c>
      <c r="G13" s="59">
        <f t="shared" si="3"/>
        <v>165590</v>
      </c>
      <c r="H13" s="53">
        <f t="shared" si="0"/>
        <v>3662400</v>
      </c>
    </row>
    <row r="14" spans="1:9" ht="18" customHeight="1">
      <c r="A14" s="122"/>
      <c r="B14" s="122"/>
      <c r="C14" s="121" t="s">
        <v>23</v>
      </c>
      <c r="D14" s="58" t="s">
        <v>9</v>
      </c>
      <c r="E14" s="89">
        <v>65280000</v>
      </c>
      <c r="F14" s="59"/>
      <c r="G14" s="89">
        <v>646000</v>
      </c>
      <c r="H14" s="53">
        <f t="shared" si="0"/>
        <v>65926000</v>
      </c>
    </row>
    <row r="15" spans="1:9" ht="18" customHeight="1">
      <c r="A15" s="122"/>
      <c r="B15" s="122"/>
      <c r="C15" s="122"/>
      <c r="D15" s="58" t="s">
        <v>10</v>
      </c>
      <c r="E15" s="89">
        <v>53820250</v>
      </c>
      <c r="F15" s="59"/>
      <c r="G15" s="89">
        <v>429850</v>
      </c>
      <c r="H15" s="53">
        <f t="shared" si="0"/>
        <v>54250100</v>
      </c>
    </row>
    <row r="16" spans="1:9" ht="18" customHeight="1">
      <c r="A16" s="122"/>
      <c r="B16" s="122"/>
      <c r="C16" s="123"/>
      <c r="D16" s="58" t="s">
        <v>11</v>
      </c>
      <c r="E16" s="59">
        <f>E14-E15</f>
        <v>11459750</v>
      </c>
      <c r="F16" s="59">
        <f>F14-F15</f>
        <v>0</v>
      </c>
      <c r="G16" s="59">
        <f>G14-G15</f>
        <v>216150</v>
      </c>
      <c r="H16" s="53">
        <f t="shared" si="0"/>
        <v>11675900</v>
      </c>
    </row>
    <row r="17" spans="1:8" ht="18" customHeight="1">
      <c r="A17" s="122"/>
      <c r="B17" s="122"/>
      <c r="C17" s="121" t="s">
        <v>90</v>
      </c>
      <c r="D17" s="58" t="s">
        <v>9</v>
      </c>
      <c r="E17" s="59">
        <v>0</v>
      </c>
      <c r="F17" s="89">
        <v>2895000</v>
      </c>
      <c r="G17" s="59">
        <v>0</v>
      </c>
      <c r="H17" s="53">
        <f t="shared" si="0"/>
        <v>2895000</v>
      </c>
    </row>
    <row r="18" spans="1:8" ht="18" customHeight="1">
      <c r="A18" s="122"/>
      <c r="B18" s="122"/>
      <c r="C18" s="122"/>
      <c r="D18" s="58" t="s">
        <v>10</v>
      </c>
      <c r="E18" s="59">
        <v>0</v>
      </c>
      <c r="F18" s="89">
        <v>2894220</v>
      </c>
      <c r="G18" s="59">
        <v>0</v>
      </c>
      <c r="H18" s="53">
        <f t="shared" si="0"/>
        <v>2894220</v>
      </c>
    </row>
    <row r="19" spans="1:8" ht="18" customHeight="1">
      <c r="A19" s="122"/>
      <c r="B19" s="122"/>
      <c r="C19" s="123"/>
      <c r="D19" s="58" t="s">
        <v>11</v>
      </c>
      <c r="E19" s="59">
        <f>E17-E18</f>
        <v>0</v>
      </c>
      <c r="F19" s="59">
        <f t="shared" ref="F19:G19" si="4">F17-F18</f>
        <v>780</v>
      </c>
      <c r="G19" s="59">
        <f t="shared" si="4"/>
        <v>0</v>
      </c>
      <c r="H19" s="53">
        <f t="shared" si="0"/>
        <v>780</v>
      </c>
    </row>
    <row r="20" spans="1:8" ht="18" customHeight="1">
      <c r="A20" s="122"/>
      <c r="B20" s="122"/>
      <c r="C20" s="121" t="s">
        <v>115</v>
      </c>
      <c r="D20" s="60" t="s">
        <v>9</v>
      </c>
      <c r="E20" s="61">
        <f>E5+E8+E11+E14+E17</f>
        <v>717986000</v>
      </c>
      <c r="F20" s="61">
        <f>F5+F8+F11+F14+F17</f>
        <v>5775000</v>
      </c>
      <c r="G20" s="61">
        <f>G5+G8+G11+G14+G17</f>
        <v>4095000</v>
      </c>
      <c r="H20" s="54">
        <f t="shared" si="0"/>
        <v>727856000</v>
      </c>
    </row>
    <row r="21" spans="1:8" ht="18" customHeight="1">
      <c r="A21" s="122"/>
      <c r="B21" s="122"/>
      <c r="C21" s="122"/>
      <c r="D21" s="60" t="s">
        <v>10</v>
      </c>
      <c r="E21" s="61">
        <f>E6+E9+E12+E15+E18</f>
        <v>674292180</v>
      </c>
      <c r="F21" s="61">
        <f>F6+F9+F12+F15+F18</f>
        <v>5704220</v>
      </c>
      <c r="G21" s="61">
        <f t="shared" ref="G21" si="5">G6+G9+G12+G15+G18</f>
        <v>2662670</v>
      </c>
      <c r="H21" s="54">
        <f t="shared" si="0"/>
        <v>682659070</v>
      </c>
    </row>
    <row r="22" spans="1:8" ht="18" customHeight="1">
      <c r="A22" s="122"/>
      <c r="B22" s="123"/>
      <c r="C22" s="122"/>
      <c r="D22" s="60" t="s">
        <v>11</v>
      </c>
      <c r="E22" s="61">
        <f>E20-E21</f>
        <v>43693820</v>
      </c>
      <c r="F22" s="61">
        <f t="shared" ref="F22:G22" si="6">F20-F21</f>
        <v>70780</v>
      </c>
      <c r="G22" s="61">
        <f t="shared" si="6"/>
        <v>1432330</v>
      </c>
      <c r="H22" s="54">
        <f t="shared" si="0"/>
        <v>45196930</v>
      </c>
    </row>
    <row r="23" spans="1:8" ht="18" customHeight="1">
      <c r="A23" s="122"/>
      <c r="B23" s="124" t="s">
        <v>94</v>
      </c>
      <c r="C23" s="126" t="s">
        <v>95</v>
      </c>
      <c r="D23" s="62" t="s">
        <v>9</v>
      </c>
      <c r="E23" s="59">
        <v>0</v>
      </c>
      <c r="F23" s="59">
        <v>300000</v>
      </c>
      <c r="G23" s="59">
        <v>0</v>
      </c>
      <c r="H23" s="65">
        <f t="shared" si="0"/>
        <v>300000</v>
      </c>
    </row>
    <row r="24" spans="1:8" ht="18" customHeight="1">
      <c r="A24" s="122"/>
      <c r="B24" s="125"/>
      <c r="C24" s="126"/>
      <c r="D24" s="62" t="s">
        <v>10</v>
      </c>
      <c r="E24" s="59">
        <v>0</v>
      </c>
      <c r="F24" s="59">
        <v>140000</v>
      </c>
      <c r="G24" s="59">
        <v>0</v>
      </c>
      <c r="H24" s="65">
        <f t="shared" si="0"/>
        <v>140000</v>
      </c>
    </row>
    <row r="25" spans="1:8" ht="18" customHeight="1">
      <c r="A25" s="122"/>
      <c r="B25" s="125"/>
      <c r="C25" s="126"/>
      <c r="D25" s="62" t="s">
        <v>11</v>
      </c>
      <c r="E25" s="59">
        <v>0</v>
      </c>
      <c r="F25" s="59">
        <f t="shared" ref="F25:G25" si="7">F23-F24</f>
        <v>160000</v>
      </c>
      <c r="G25" s="59">
        <f t="shared" si="7"/>
        <v>0</v>
      </c>
      <c r="H25" s="65">
        <f t="shared" si="0"/>
        <v>160000</v>
      </c>
    </row>
    <row r="26" spans="1:8" ht="18" customHeight="1">
      <c r="A26" s="122"/>
      <c r="B26" s="125"/>
      <c r="C26" s="126" t="s">
        <v>96</v>
      </c>
      <c r="D26" s="62" t="s">
        <v>9</v>
      </c>
      <c r="E26" s="59">
        <v>0</v>
      </c>
      <c r="F26" s="59">
        <v>1620000</v>
      </c>
      <c r="G26" s="59">
        <v>0</v>
      </c>
      <c r="H26" s="65">
        <f t="shared" si="0"/>
        <v>1620000</v>
      </c>
    </row>
    <row r="27" spans="1:8" ht="18" customHeight="1">
      <c r="A27" s="122"/>
      <c r="B27" s="125"/>
      <c r="C27" s="126"/>
      <c r="D27" s="62" t="s">
        <v>10</v>
      </c>
      <c r="E27" s="59">
        <v>0</v>
      </c>
      <c r="F27" s="59">
        <v>812990</v>
      </c>
      <c r="G27" s="59">
        <v>0</v>
      </c>
      <c r="H27" s="65">
        <f t="shared" si="0"/>
        <v>812990</v>
      </c>
    </row>
    <row r="28" spans="1:8" ht="18" customHeight="1">
      <c r="A28" s="122"/>
      <c r="B28" s="125"/>
      <c r="C28" s="126"/>
      <c r="D28" s="62" t="s">
        <v>11</v>
      </c>
      <c r="E28" s="59">
        <f>E26-E27</f>
        <v>0</v>
      </c>
      <c r="F28" s="59">
        <f t="shared" ref="F28:G28" si="8">F26-F27</f>
        <v>807010</v>
      </c>
      <c r="G28" s="59">
        <f t="shared" si="8"/>
        <v>0</v>
      </c>
      <c r="H28" s="65">
        <f t="shared" si="0"/>
        <v>807010</v>
      </c>
    </row>
    <row r="29" spans="1:8" ht="18" customHeight="1">
      <c r="A29" s="122"/>
      <c r="B29" s="125"/>
      <c r="C29" s="126" t="s">
        <v>97</v>
      </c>
      <c r="D29" s="62" t="s">
        <v>9</v>
      </c>
      <c r="E29" s="59">
        <v>0</v>
      </c>
      <c r="F29" s="59">
        <v>200000</v>
      </c>
      <c r="G29" s="59">
        <v>0</v>
      </c>
      <c r="H29" s="65">
        <f t="shared" si="0"/>
        <v>200000</v>
      </c>
    </row>
    <row r="30" spans="1:8" ht="18" customHeight="1">
      <c r="A30" s="122"/>
      <c r="B30" s="125"/>
      <c r="C30" s="126"/>
      <c r="D30" s="62" t="s">
        <v>10</v>
      </c>
      <c r="E30" s="59">
        <v>0</v>
      </c>
      <c r="F30" s="59">
        <v>32000</v>
      </c>
      <c r="G30" s="59">
        <v>0</v>
      </c>
      <c r="H30" s="65">
        <f t="shared" si="0"/>
        <v>32000</v>
      </c>
    </row>
    <row r="31" spans="1:8" ht="18" customHeight="1">
      <c r="A31" s="122"/>
      <c r="B31" s="125"/>
      <c r="C31" s="126"/>
      <c r="D31" s="62" t="s">
        <v>11</v>
      </c>
      <c r="E31" s="59">
        <f>E29-E30</f>
        <v>0</v>
      </c>
      <c r="F31" s="59">
        <f t="shared" ref="F31:G31" si="9">F29-F30</f>
        <v>168000</v>
      </c>
      <c r="G31" s="59">
        <f t="shared" si="9"/>
        <v>0</v>
      </c>
      <c r="H31" s="65">
        <f t="shared" si="0"/>
        <v>168000</v>
      </c>
    </row>
    <row r="32" spans="1:8" ht="18" customHeight="1">
      <c r="A32" s="122"/>
      <c r="B32" s="122"/>
      <c r="C32" s="121" t="s">
        <v>115</v>
      </c>
      <c r="D32" s="60" t="s">
        <v>9</v>
      </c>
      <c r="E32" s="61">
        <f>E23+E26+E29</f>
        <v>0</v>
      </c>
      <c r="F32" s="61">
        <f t="shared" ref="F32:G33" si="10">F23+F26+F29</f>
        <v>2120000</v>
      </c>
      <c r="G32" s="61">
        <f t="shared" si="10"/>
        <v>0</v>
      </c>
      <c r="H32" s="64">
        <f>E32+F32+G32</f>
        <v>2120000</v>
      </c>
    </row>
    <row r="33" spans="1:8" ht="18" customHeight="1">
      <c r="A33" s="122"/>
      <c r="B33" s="122"/>
      <c r="C33" s="122"/>
      <c r="D33" s="60" t="s">
        <v>10</v>
      </c>
      <c r="E33" s="61">
        <f>E24+E27+E30</f>
        <v>0</v>
      </c>
      <c r="F33" s="61">
        <f t="shared" ref="F33" si="11">F24+F27+F30</f>
        <v>984990</v>
      </c>
      <c r="G33" s="61">
        <f t="shared" si="10"/>
        <v>0</v>
      </c>
      <c r="H33" s="64">
        <f t="shared" ref="H33" si="12">E33+F33+G33</f>
        <v>984990</v>
      </c>
    </row>
    <row r="34" spans="1:8" ht="18" customHeight="1">
      <c r="A34" s="122"/>
      <c r="B34" s="123"/>
      <c r="C34" s="122"/>
      <c r="D34" s="60" t="s">
        <v>11</v>
      </c>
      <c r="E34" s="61">
        <f>E32-E33</f>
        <v>0</v>
      </c>
      <c r="F34" s="61">
        <f t="shared" ref="F34" si="13">F25+F28+F31</f>
        <v>1135010</v>
      </c>
      <c r="G34" s="61">
        <f t="shared" ref="G34" si="14">G32-G33</f>
        <v>0</v>
      </c>
      <c r="H34" s="64">
        <f>E34+F34+G34</f>
        <v>1135010</v>
      </c>
    </row>
    <row r="35" spans="1:8" ht="18" customHeight="1">
      <c r="A35" s="122"/>
      <c r="B35" s="121" t="s">
        <v>31</v>
      </c>
      <c r="C35" s="121" t="s">
        <v>26</v>
      </c>
      <c r="D35" s="58" t="s">
        <v>9</v>
      </c>
      <c r="E35" s="59">
        <v>0</v>
      </c>
      <c r="F35" s="89">
        <v>1200000</v>
      </c>
      <c r="G35" s="59">
        <v>0</v>
      </c>
      <c r="H35" s="53">
        <f t="shared" si="0"/>
        <v>1200000</v>
      </c>
    </row>
    <row r="36" spans="1:8" ht="18" customHeight="1">
      <c r="A36" s="122"/>
      <c r="B36" s="122"/>
      <c r="C36" s="122"/>
      <c r="D36" s="58" t="s">
        <v>10</v>
      </c>
      <c r="E36" s="59">
        <v>0</v>
      </c>
      <c r="F36" s="89">
        <v>313000</v>
      </c>
      <c r="G36" s="59">
        <v>0</v>
      </c>
      <c r="H36" s="53">
        <f t="shared" si="0"/>
        <v>313000</v>
      </c>
    </row>
    <row r="37" spans="1:8" ht="18" customHeight="1">
      <c r="A37" s="122"/>
      <c r="B37" s="122"/>
      <c r="C37" s="123"/>
      <c r="D37" s="58" t="s">
        <v>11</v>
      </c>
      <c r="E37" s="59">
        <f>E35-E36</f>
        <v>0</v>
      </c>
      <c r="F37" s="59">
        <f t="shared" ref="F37:G37" si="15">F35-F36</f>
        <v>887000</v>
      </c>
      <c r="G37" s="59">
        <f t="shared" si="15"/>
        <v>0</v>
      </c>
      <c r="H37" s="53">
        <f t="shared" si="0"/>
        <v>887000</v>
      </c>
    </row>
    <row r="38" spans="1:8" ht="18" customHeight="1">
      <c r="A38" s="122"/>
      <c r="B38" s="122"/>
      <c r="C38" s="121" t="s">
        <v>27</v>
      </c>
      <c r="D38" s="58" t="s">
        <v>9</v>
      </c>
      <c r="E38" s="89">
        <v>604000</v>
      </c>
      <c r="F38" s="89">
        <v>350000</v>
      </c>
      <c r="G38" s="89">
        <v>5900000</v>
      </c>
      <c r="H38" s="53">
        <f t="shared" si="0"/>
        <v>6854000</v>
      </c>
    </row>
    <row r="39" spans="1:8" ht="18" customHeight="1">
      <c r="A39" s="122"/>
      <c r="B39" s="122"/>
      <c r="C39" s="122"/>
      <c r="D39" s="58" t="s">
        <v>10</v>
      </c>
      <c r="E39" s="89">
        <v>506000</v>
      </c>
      <c r="F39" s="89">
        <v>184100</v>
      </c>
      <c r="G39" s="89">
        <v>3658929</v>
      </c>
      <c r="H39" s="53">
        <f>SUM(E39:G39)</f>
        <v>4349029</v>
      </c>
    </row>
    <row r="40" spans="1:8" ht="18" customHeight="1">
      <c r="A40" s="122"/>
      <c r="B40" s="122"/>
      <c r="C40" s="123"/>
      <c r="D40" s="58" t="s">
        <v>11</v>
      </c>
      <c r="E40" s="59">
        <f>E38-E39</f>
        <v>98000</v>
      </c>
      <c r="F40" s="59">
        <f t="shared" ref="F40:G40" si="16">F38-F39</f>
        <v>165900</v>
      </c>
      <c r="G40" s="59">
        <f t="shared" si="16"/>
        <v>2241071</v>
      </c>
      <c r="H40" s="53">
        <f>SUM(E40:G40)</f>
        <v>2504971</v>
      </c>
    </row>
    <row r="41" spans="1:8" ht="18" customHeight="1">
      <c r="A41" s="122"/>
      <c r="B41" s="122"/>
      <c r="C41" s="121" t="s">
        <v>28</v>
      </c>
      <c r="D41" s="58" t="s">
        <v>9</v>
      </c>
      <c r="E41" s="89">
        <v>26089000</v>
      </c>
      <c r="F41" s="89">
        <v>1800000</v>
      </c>
      <c r="G41" s="89">
        <v>5956000</v>
      </c>
      <c r="H41" s="53">
        <f t="shared" si="0"/>
        <v>33845000</v>
      </c>
    </row>
    <row r="42" spans="1:8" ht="18" customHeight="1">
      <c r="A42" s="122"/>
      <c r="B42" s="122"/>
      <c r="C42" s="122"/>
      <c r="D42" s="58" t="s">
        <v>10</v>
      </c>
      <c r="E42" s="89">
        <v>25031440</v>
      </c>
      <c r="F42" s="89">
        <v>1569680</v>
      </c>
      <c r="G42" s="89">
        <v>517480</v>
      </c>
      <c r="H42" s="53">
        <f>SUM(E42:G42)</f>
        <v>27118600</v>
      </c>
    </row>
    <row r="43" spans="1:8" ht="18" customHeight="1">
      <c r="A43" s="122"/>
      <c r="B43" s="122"/>
      <c r="C43" s="123"/>
      <c r="D43" s="58" t="s">
        <v>11</v>
      </c>
      <c r="E43" s="59">
        <f>E41-E42</f>
        <v>1057560</v>
      </c>
      <c r="F43" s="59">
        <f t="shared" ref="F43:G43" si="17">F41-F42</f>
        <v>230320</v>
      </c>
      <c r="G43" s="59">
        <f t="shared" si="17"/>
        <v>5438520</v>
      </c>
      <c r="H43" s="53">
        <f t="shared" si="0"/>
        <v>6726400</v>
      </c>
    </row>
    <row r="44" spans="1:8" ht="18" customHeight="1">
      <c r="A44" s="122"/>
      <c r="B44" s="122"/>
      <c r="C44" s="121" t="s">
        <v>29</v>
      </c>
      <c r="D44" s="58" t="s">
        <v>9</v>
      </c>
      <c r="E44" s="59"/>
      <c r="F44" s="89">
        <v>5807000</v>
      </c>
      <c r="G44" s="89">
        <v>882000</v>
      </c>
      <c r="H44" s="53">
        <f t="shared" si="0"/>
        <v>6689000</v>
      </c>
    </row>
    <row r="45" spans="1:8" ht="18" customHeight="1">
      <c r="A45" s="122"/>
      <c r="B45" s="122"/>
      <c r="C45" s="122"/>
      <c r="D45" s="58" t="s">
        <v>10</v>
      </c>
      <c r="E45" s="59"/>
      <c r="F45" s="89">
        <v>5634480</v>
      </c>
      <c r="G45" s="89">
        <v>0</v>
      </c>
      <c r="H45" s="53">
        <f t="shared" si="0"/>
        <v>5634480</v>
      </c>
    </row>
    <row r="46" spans="1:8" ht="18" customHeight="1">
      <c r="A46" s="122"/>
      <c r="B46" s="122"/>
      <c r="C46" s="123"/>
      <c r="D46" s="58" t="s">
        <v>11</v>
      </c>
      <c r="E46" s="59">
        <f>E44-E45</f>
        <v>0</v>
      </c>
      <c r="F46" s="59">
        <f t="shared" ref="F46:G46" si="18">F44-F45</f>
        <v>172520</v>
      </c>
      <c r="G46" s="59">
        <f t="shared" si="18"/>
        <v>882000</v>
      </c>
      <c r="H46" s="53">
        <f t="shared" si="0"/>
        <v>1054520</v>
      </c>
    </row>
    <row r="47" spans="1:8" ht="18" customHeight="1">
      <c r="A47" s="122"/>
      <c r="B47" s="122"/>
      <c r="C47" s="121" t="s">
        <v>30</v>
      </c>
      <c r="D47" s="58" t="s">
        <v>9</v>
      </c>
      <c r="E47" s="59"/>
      <c r="F47" s="89">
        <v>3570000</v>
      </c>
      <c r="G47" s="89">
        <v>190000</v>
      </c>
      <c r="H47" s="53">
        <f t="shared" si="0"/>
        <v>3760000</v>
      </c>
    </row>
    <row r="48" spans="1:8" ht="18" customHeight="1">
      <c r="A48" s="122"/>
      <c r="B48" s="122"/>
      <c r="C48" s="122"/>
      <c r="D48" s="58" t="s">
        <v>10</v>
      </c>
      <c r="E48" s="59"/>
      <c r="F48" s="89">
        <v>3212230</v>
      </c>
      <c r="G48" s="89">
        <v>190000</v>
      </c>
      <c r="H48" s="53">
        <f t="shared" si="0"/>
        <v>3402230</v>
      </c>
    </row>
    <row r="49" spans="1:8" ht="18" customHeight="1">
      <c r="A49" s="122"/>
      <c r="B49" s="122"/>
      <c r="C49" s="123"/>
      <c r="D49" s="58" t="s">
        <v>11</v>
      </c>
      <c r="E49" s="59">
        <f>E47-E48</f>
        <v>0</v>
      </c>
      <c r="F49" s="59">
        <f t="shared" ref="F49:G49" si="19">F47-F48</f>
        <v>357770</v>
      </c>
      <c r="G49" s="59">
        <f t="shared" si="19"/>
        <v>0</v>
      </c>
      <c r="H49" s="53">
        <f t="shared" si="0"/>
        <v>357770</v>
      </c>
    </row>
    <row r="50" spans="1:8" ht="18" customHeight="1">
      <c r="A50" s="122"/>
      <c r="B50" s="122"/>
      <c r="C50" s="121" t="s">
        <v>81</v>
      </c>
      <c r="D50" s="58" t="s">
        <v>9</v>
      </c>
      <c r="E50" s="59"/>
      <c r="F50" s="89">
        <v>15240000</v>
      </c>
      <c r="G50" s="59"/>
      <c r="H50" s="53">
        <f t="shared" si="0"/>
        <v>15240000</v>
      </c>
    </row>
    <row r="51" spans="1:8" ht="18" customHeight="1">
      <c r="A51" s="122"/>
      <c r="B51" s="122"/>
      <c r="C51" s="122"/>
      <c r="D51" s="58" t="s">
        <v>10</v>
      </c>
      <c r="E51" s="59"/>
      <c r="F51" s="89">
        <v>14884900</v>
      </c>
      <c r="G51" s="59"/>
      <c r="H51" s="53">
        <f t="shared" si="0"/>
        <v>14884900</v>
      </c>
    </row>
    <row r="52" spans="1:8" ht="18" customHeight="1">
      <c r="A52" s="122"/>
      <c r="B52" s="122"/>
      <c r="C52" s="123"/>
      <c r="D52" s="58" t="s">
        <v>11</v>
      </c>
      <c r="E52" s="59">
        <f>E50-E51</f>
        <v>0</v>
      </c>
      <c r="F52" s="59">
        <f t="shared" ref="F52:G52" si="20">F50-F51</f>
        <v>355100</v>
      </c>
      <c r="G52" s="59">
        <f t="shared" si="20"/>
        <v>0</v>
      </c>
      <c r="H52" s="53">
        <f t="shared" si="0"/>
        <v>355100</v>
      </c>
    </row>
    <row r="53" spans="1:8" ht="18" customHeight="1">
      <c r="A53" s="122"/>
      <c r="B53" s="122"/>
      <c r="C53" s="121" t="s">
        <v>115</v>
      </c>
      <c r="D53" s="60" t="s">
        <v>9</v>
      </c>
      <c r="E53" s="61">
        <f t="shared" ref="E53:G54" si="21">E35+E38+E41+E44+E47+E50</f>
        <v>26693000</v>
      </c>
      <c r="F53" s="61">
        <f t="shared" si="21"/>
        <v>27967000</v>
      </c>
      <c r="G53" s="61">
        <f t="shared" si="21"/>
        <v>12928000</v>
      </c>
      <c r="H53" s="54">
        <f t="shared" si="0"/>
        <v>67588000</v>
      </c>
    </row>
    <row r="54" spans="1:8" ht="18" customHeight="1">
      <c r="A54" s="122"/>
      <c r="B54" s="122"/>
      <c r="C54" s="122"/>
      <c r="D54" s="60" t="s">
        <v>10</v>
      </c>
      <c r="E54" s="61">
        <f t="shared" si="21"/>
        <v>25537440</v>
      </c>
      <c r="F54" s="61">
        <f t="shared" si="21"/>
        <v>25798390</v>
      </c>
      <c r="G54" s="61">
        <f t="shared" si="21"/>
        <v>4366409</v>
      </c>
      <c r="H54" s="54">
        <f t="shared" si="0"/>
        <v>55702239</v>
      </c>
    </row>
    <row r="55" spans="1:8" ht="18" customHeight="1">
      <c r="A55" s="122"/>
      <c r="B55" s="123"/>
      <c r="C55" s="122"/>
      <c r="D55" s="60" t="s">
        <v>11</v>
      </c>
      <c r="E55" s="61">
        <f>E53-E54</f>
        <v>1155560</v>
      </c>
      <c r="F55" s="61">
        <f t="shared" ref="F55:G55" si="22">F53-F54</f>
        <v>2168610</v>
      </c>
      <c r="G55" s="61">
        <f t="shared" si="22"/>
        <v>8561591</v>
      </c>
      <c r="H55" s="54">
        <f t="shared" si="0"/>
        <v>11885761</v>
      </c>
    </row>
    <row r="56" spans="1:8" ht="18" customHeight="1">
      <c r="A56" s="122"/>
      <c r="B56" s="121"/>
      <c r="C56" s="121" t="s">
        <v>114</v>
      </c>
      <c r="D56" s="60" t="s">
        <v>9</v>
      </c>
      <c r="E56" s="61">
        <f>E20+E53</f>
        <v>744679000</v>
      </c>
      <c r="F56" s="61">
        <f>F20+F32+F53</f>
        <v>35862000</v>
      </c>
      <c r="G56" s="61">
        <f t="shared" ref="E56:G57" si="23">G20+G53</f>
        <v>17023000</v>
      </c>
      <c r="H56" s="54">
        <f t="shared" si="0"/>
        <v>797564000</v>
      </c>
    </row>
    <row r="57" spans="1:8" ht="18" customHeight="1">
      <c r="A57" s="122"/>
      <c r="B57" s="122"/>
      <c r="C57" s="122"/>
      <c r="D57" s="60" t="s">
        <v>10</v>
      </c>
      <c r="E57" s="61">
        <f t="shared" si="23"/>
        <v>699829620</v>
      </c>
      <c r="F57" s="61">
        <f t="shared" ref="F57:F58" si="24">F21+F33+F54</f>
        <v>32487600</v>
      </c>
      <c r="G57" s="61">
        <f t="shared" si="23"/>
        <v>7029079</v>
      </c>
      <c r="H57" s="54">
        <f t="shared" si="0"/>
        <v>739346299</v>
      </c>
    </row>
    <row r="58" spans="1:8" ht="18" customHeight="1">
      <c r="A58" s="123"/>
      <c r="B58" s="123"/>
      <c r="C58" s="123"/>
      <c r="D58" s="60" t="s">
        <v>11</v>
      </c>
      <c r="E58" s="61">
        <f>E56-E57</f>
        <v>44849380</v>
      </c>
      <c r="F58" s="61">
        <f t="shared" si="24"/>
        <v>3374400</v>
      </c>
      <c r="G58" s="61">
        <f t="shared" ref="G58" si="25">G56-G57</f>
        <v>9993921</v>
      </c>
      <c r="H58" s="54">
        <f t="shared" si="0"/>
        <v>58217701</v>
      </c>
    </row>
    <row r="59" spans="1:8" ht="18" customHeight="1">
      <c r="A59" s="121" t="s">
        <v>34</v>
      </c>
      <c r="B59" s="121" t="s">
        <v>33</v>
      </c>
      <c r="C59" s="121" t="s">
        <v>98</v>
      </c>
      <c r="D59" s="58" t="s">
        <v>9</v>
      </c>
      <c r="E59" s="59">
        <v>0</v>
      </c>
      <c r="F59" s="89">
        <v>2685000</v>
      </c>
      <c r="G59" s="89">
        <v>594000</v>
      </c>
      <c r="H59" s="53">
        <f t="shared" si="0"/>
        <v>3279000</v>
      </c>
    </row>
    <row r="60" spans="1:8" ht="18" customHeight="1">
      <c r="A60" s="122"/>
      <c r="B60" s="122"/>
      <c r="C60" s="122"/>
      <c r="D60" s="58" t="s">
        <v>10</v>
      </c>
      <c r="E60" s="59">
        <v>0</v>
      </c>
      <c r="F60" s="89">
        <v>2685000</v>
      </c>
      <c r="G60" s="89">
        <v>594000</v>
      </c>
      <c r="H60" s="53">
        <f t="shared" si="0"/>
        <v>3279000</v>
      </c>
    </row>
    <row r="61" spans="1:8" ht="18" customHeight="1">
      <c r="A61" s="122"/>
      <c r="B61" s="122"/>
      <c r="C61" s="123"/>
      <c r="D61" s="58" t="s">
        <v>11</v>
      </c>
      <c r="E61" s="59">
        <f>E59-E60</f>
        <v>0</v>
      </c>
      <c r="F61" s="59">
        <f t="shared" ref="F61:G61" si="26">F59-F60</f>
        <v>0</v>
      </c>
      <c r="G61" s="59">
        <f t="shared" si="26"/>
        <v>0</v>
      </c>
      <c r="H61" s="53">
        <f t="shared" si="0"/>
        <v>0</v>
      </c>
    </row>
    <row r="62" spans="1:8" ht="18" customHeight="1">
      <c r="A62" s="122"/>
      <c r="B62" s="122"/>
      <c r="C62" s="121" t="s">
        <v>99</v>
      </c>
      <c r="D62" s="58" t="s">
        <v>9</v>
      </c>
      <c r="E62" s="59">
        <v>0</v>
      </c>
      <c r="F62" s="89">
        <v>1409000</v>
      </c>
      <c r="G62" s="59">
        <v>0</v>
      </c>
      <c r="H62" s="53">
        <f t="shared" si="0"/>
        <v>1409000</v>
      </c>
    </row>
    <row r="63" spans="1:8" ht="18" customHeight="1">
      <c r="A63" s="122"/>
      <c r="B63" s="122"/>
      <c r="C63" s="122"/>
      <c r="D63" s="58" t="s">
        <v>10</v>
      </c>
      <c r="E63" s="59">
        <v>0</v>
      </c>
      <c r="F63" s="89">
        <v>1409000</v>
      </c>
      <c r="G63" s="59">
        <v>0</v>
      </c>
      <c r="H63" s="53">
        <f t="shared" si="0"/>
        <v>1409000</v>
      </c>
    </row>
    <row r="64" spans="1:8" ht="18" customHeight="1">
      <c r="A64" s="122"/>
      <c r="B64" s="122"/>
      <c r="C64" s="123"/>
      <c r="D64" s="58" t="s">
        <v>11</v>
      </c>
      <c r="E64" s="59">
        <f>E62-E63</f>
        <v>0</v>
      </c>
      <c r="F64" s="59">
        <f t="shared" ref="F64:G64" si="27">F62-F63</f>
        <v>0</v>
      </c>
      <c r="G64" s="59">
        <f t="shared" si="27"/>
        <v>0</v>
      </c>
      <c r="H64" s="53">
        <f t="shared" si="0"/>
        <v>0</v>
      </c>
    </row>
    <row r="65" spans="1:8" ht="18" customHeight="1">
      <c r="A65" s="122"/>
      <c r="B65" s="122"/>
      <c r="C65" s="121" t="s">
        <v>100</v>
      </c>
      <c r="D65" s="58" t="s">
        <v>9</v>
      </c>
      <c r="E65" s="89">
        <v>5628000</v>
      </c>
      <c r="F65" s="89">
        <v>7193000</v>
      </c>
      <c r="G65" s="89">
        <v>1659000</v>
      </c>
      <c r="H65" s="65">
        <f t="shared" si="0"/>
        <v>14480000</v>
      </c>
    </row>
    <row r="66" spans="1:8" ht="18" customHeight="1">
      <c r="A66" s="122"/>
      <c r="B66" s="122"/>
      <c r="C66" s="122"/>
      <c r="D66" s="58" t="s">
        <v>10</v>
      </c>
      <c r="E66" s="89">
        <v>5011500</v>
      </c>
      <c r="F66" s="89">
        <v>7105430</v>
      </c>
      <c r="G66" s="89">
        <v>1658800</v>
      </c>
      <c r="H66" s="65">
        <f t="shared" si="0"/>
        <v>13775730</v>
      </c>
    </row>
    <row r="67" spans="1:8" ht="18" customHeight="1">
      <c r="A67" s="122"/>
      <c r="B67" s="122"/>
      <c r="C67" s="123"/>
      <c r="D67" s="58" t="s">
        <v>11</v>
      </c>
      <c r="E67" s="63">
        <f>E65-E66</f>
        <v>616500</v>
      </c>
      <c r="F67" s="63">
        <f t="shared" ref="F67:G67" si="28">F65-F66</f>
        <v>87570</v>
      </c>
      <c r="G67" s="63">
        <f t="shared" si="28"/>
        <v>200</v>
      </c>
      <c r="H67" s="65">
        <f t="shared" si="0"/>
        <v>704270</v>
      </c>
    </row>
    <row r="68" spans="1:8" ht="18" customHeight="1">
      <c r="A68" s="122"/>
      <c r="B68" s="122"/>
      <c r="C68" s="55"/>
      <c r="D68" s="60" t="s">
        <v>9</v>
      </c>
      <c r="E68" s="61">
        <f>E59+E62+E65</f>
        <v>5628000</v>
      </c>
      <c r="F68" s="61">
        <f t="shared" ref="F68:G69" si="29">F59+F62+F65</f>
        <v>11287000</v>
      </c>
      <c r="G68" s="61">
        <f t="shared" si="29"/>
        <v>2253000</v>
      </c>
      <c r="H68" s="54">
        <f>E68+F68+G68</f>
        <v>19168000</v>
      </c>
    </row>
    <row r="69" spans="1:8" ht="18" customHeight="1">
      <c r="A69" s="122"/>
      <c r="B69" s="122"/>
      <c r="C69" s="55" t="s">
        <v>115</v>
      </c>
      <c r="D69" s="60" t="s">
        <v>10</v>
      </c>
      <c r="E69" s="61">
        <f>E60+E63+E66</f>
        <v>5011500</v>
      </c>
      <c r="F69" s="61">
        <f t="shared" si="29"/>
        <v>11199430</v>
      </c>
      <c r="G69" s="61">
        <f t="shared" si="29"/>
        <v>2252800</v>
      </c>
      <c r="H69" s="54">
        <f t="shared" ref="H69:H70" si="30">E69+F69+G69</f>
        <v>18463730</v>
      </c>
    </row>
    <row r="70" spans="1:8" ht="18" customHeight="1">
      <c r="A70" s="123"/>
      <c r="B70" s="123"/>
      <c r="C70" s="55"/>
      <c r="D70" s="60" t="s">
        <v>11</v>
      </c>
      <c r="E70" s="61">
        <f>E68-E69</f>
        <v>616500</v>
      </c>
      <c r="F70" s="61">
        <f t="shared" ref="F70" si="31">F68-F69</f>
        <v>87570</v>
      </c>
      <c r="G70" s="61">
        <f>G68-G69</f>
        <v>200</v>
      </c>
      <c r="H70" s="54">
        <f t="shared" si="30"/>
        <v>704270</v>
      </c>
    </row>
    <row r="71" spans="1:8" ht="18" customHeight="1">
      <c r="A71" s="121" t="s">
        <v>35</v>
      </c>
      <c r="B71" s="121" t="s">
        <v>31</v>
      </c>
      <c r="C71" s="121" t="s">
        <v>101</v>
      </c>
      <c r="D71" s="58" t="s">
        <v>9</v>
      </c>
      <c r="E71" s="89">
        <v>88295000</v>
      </c>
      <c r="F71" s="89">
        <v>32291000</v>
      </c>
      <c r="G71" s="59">
        <v>0</v>
      </c>
      <c r="H71" s="53">
        <f t="shared" si="0"/>
        <v>120586000</v>
      </c>
    </row>
    <row r="72" spans="1:8" ht="18" customHeight="1">
      <c r="A72" s="122"/>
      <c r="B72" s="122"/>
      <c r="C72" s="122"/>
      <c r="D72" s="58" t="s">
        <v>10</v>
      </c>
      <c r="E72" s="89">
        <v>87327070</v>
      </c>
      <c r="F72" s="89">
        <v>28448025</v>
      </c>
      <c r="G72" s="59">
        <v>0</v>
      </c>
      <c r="H72" s="53">
        <f t="shared" si="0"/>
        <v>115775095</v>
      </c>
    </row>
    <row r="73" spans="1:8" ht="18" customHeight="1">
      <c r="A73" s="122"/>
      <c r="B73" s="122"/>
      <c r="C73" s="123"/>
      <c r="D73" s="58" t="s">
        <v>11</v>
      </c>
      <c r="E73" s="59">
        <f>E71-E72</f>
        <v>967930</v>
      </c>
      <c r="F73" s="59">
        <f>F71-F72</f>
        <v>3842975</v>
      </c>
      <c r="G73" s="59">
        <f>G71-G72</f>
        <v>0</v>
      </c>
      <c r="H73" s="53">
        <f t="shared" si="0"/>
        <v>4810905</v>
      </c>
    </row>
    <row r="74" spans="1:8" ht="18" customHeight="1">
      <c r="A74" s="122"/>
      <c r="B74" s="122"/>
      <c r="C74" s="121" t="s">
        <v>102</v>
      </c>
      <c r="D74" s="58" t="s">
        <v>9</v>
      </c>
      <c r="E74" s="59">
        <v>0</v>
      </c>
      <c r="F74" s="89">
        <v>5000000</v>
      </c>
      <c r="G74" s="59">
        <v>0</v>
      </c>
      <c r="H74" s="53">
        <f t="shared" si="0"/>
        <v>5000000</v>
      </c>
    </row>
    <row r="75" spans="1:8" ht="18" customHeight="1">
      <c r="A75" s="122"/>
      <c r="B75" s="122"/>
      <c r="C75" s="122"/>
      <c r="D75" s="58" t="s">
        <v>10</v>
      </c>
      <c r="E75" s="59">
        <v>0</v>
      </c>
      <c r="F75" s="89">
        <v>4757946</v>
      </c>
      <c r="G75" s="59">
        <v>0</v>
      </c>
      <c r="H75" s="53">
        <f t="shared" si="0"/>
        <v>4757946</v>
      </c>
    </row>
    <row r="76" spans="1:8" ht="18" customHeight="1">
      <c r="A76" s="122"/>
      <c r="B76" s="122"/>
      <c r="C76" s="123"/>
      <c r="D76" s="58" t="s">
        <v>11</v>
      </c>
      <c r="E76" s="59">
        <f>E74-E75</f>
        <v>0</v>
      </c>
      <c r="F76" s="59">
        <v>140</v>
      </c>
      <c r="G76" s="59">
        <f>G74-G75</f>
        <v>0</v>
      </c>
      <c r="H76" s="53">
        <f t="shared" si="0"/>
        <v>140</v>
      </c>
    </row>
    <row r="77" spans="1:8" ht="18" customHeight="1">
      <c r="A77" s="122"/>
      <c r="B77" s="122"/>
      <c r="C77" s="121" t="s">
        <v>103</v>
      </c>
      <c r="D77" s="58" t="s">
        <v>9</v>
      </c>
      <c r="E77" s="89">
        <v>1199000</v>
      </c>
      <c r="F77" s="59">
        <v>0</v>
      </c>
      <c r="G77" s="59">
        <v>0</v>
      </c>
      <c r="H77" s="53">
        <f t="shared" si="0"/>
        <v>1199000</v>
      </c>
    </row>
    <row r="78" spans="1:8" ht="18" customHeight="1">
      <c r="A78" s="122"/>
      <c r="B78" s="122"/>
      <c r="C78" s="122"/>
      <c r="D78" s="58" t="s">
        <v>10</v>
      </c>
      <c r="E78" s="89">
        <v>1198200</v>
      </c>
      <c r="F78" s="59">
        <v>0</v>
      </c>
      <c r="G78" s="89">
        <v>0</v>
      </c>
      <c r="H78" s="53">
        <f t="shared" si="0"/>
        <v>1198200</v>
      </c>
    </row>
    <row r="79" spans="1:8" ht="18" customHeight="1">
      <c r="A79" s="122"/>
      <c r="B79" s="122"/>
      <c r="C79" s="123"/>
      <c r="D79" s="58" t="s">
        <v>11</v>
      </c>
      <c r="E79" s="59">
        <f>E77-E78</f>
        <v>800</v>
      </c>
      <c r="F79" s="59">
        <f t="shared" ref="F79" si="32">F77-F78</f>
        <v>0</v>
      </c>
      <c r="G79" s="89">
        <v>0</v>
      </c>
      <c r="H79" s="53">
        <f t="shared" si="0"/>
        <v>800</v>
      </c>
    </row>
    <row r="80" spans="1:8" ht="18" customHeight="1">
      <c r="A80" s="122"/>
      <c r="B80" s="122"/>
      <c r="C80" s="121" t="s">
        <v>104</v>
      </c>
      <c r="D80" s="58" t="s">
        <v>9</v>
      </c>
      <c r="E80" s="89">
        <v>2280000</v>
      </c>
      <c r="F80" s="59">
        <v>0</v>
      </c>
      <c r="G80" s="59">
        <v>0</v>
      </c>
      <c r="H80" s="53">
        <f t="shared" si="0"/>
        <v>2280000</v>
      </c>
    </row>
    <row r="81" spans="1:8" ht="18" customHeight="1">
      <c r="A81" s="122"/>
      <c r="B81" s="122"/>
      <c r="C81" s="122"/>
      <c r="D81" s="58" t="s">
        <v>10</v>
      </c>
      <c r="E81" s="89">
        <v>2231000</v>
      </c>
      <c r="F81" s="59">
        <v>0</v>
      </c>
      <c r="G81" s="59">
        <v>0</v>
      </c>
      <c r="H81" s="53">
        <f t="shared" si="0"/>
        <v>2231000</v>
      </c>
    </row>
    <row r="82" spans="1:8" ht="18" customHeight="1">
      <c r="A82" s="122"/>
      <c r="B82" s="122"/>
      <c r="C82" s="123"/>
      <c r="D82" s="58" t="s">
        <v>11</v>
      </c>
      <c r="E82" s="59">
        <f>E80-E81</f>
        <v>49000</v>
      </c>
      <c r="F82" s="59">
        <f t="shared" ref="F82:G82" si="33">F80-F81</f>
        <v>0</v>
      </c>
      <c r="G82" s="59">
        <f t="shared" si="33"/>
        <v>0</v>
      </c>
      <c r="H82" s="53">
        <f t="shared" si="0"/>
        <v>49000</v>
      </c>
    </row>
    <row r="83" spans="1:8" ht="18" customHeight="1">
      <c r="A83" s="122"/>
      <c r="B83" s="122"/>
      <c r="C83" s="121" t="s">
        <v>5</v>
      </c>
      <c r="D83" s="60" t="s">
        <v>9</v>
      </c>
      <c r="E83" s="61">
        <f>E71+E74+E77+E80</f>
        <v>91774000</v>
      </c>
      <c r="F83" s="61">
        <f>F71+F74+F77+F80</f>
        <v>37291000</v>
      </c>
      <c r="G83" s="61">
        <f t="shared" ref="G83" si="34">G71+G74+G77+G80</f>
        <v>0</v>
      </c>
      <c r="H83" s="54">
        <f>SUM(E83:G83)</f>
        <v>129065000</v>
      </c>
    </row>
    <row r="84" spans="1:8" ht="18" customHeight="1">
      <c r="A84" s="122"/>
      <c r="B84" s="122"/>
      <c r="C84" s="122"/>
      <c r="D84" s="60" t="s">
        <v>10</v>
      </c>
      <c r="E84" s="61">
        <f>E72+E75+E78+E81</f>
        <v>90756270</v>
      </c>
      <c r="F84" s="61">
        <f t="shared" ref="F84:G84" si="35">F72+F75+F78+F81</f>
        <v>33205971</v>
      </c>
      <c r="G84" s="61">
        <f t="shared" si="35"/>
        <v>0</v>
      </c>
      <c r="H84" s="54">
        <f t="shared" si="0"/>
        <v>123962241</v>
      </c>
    </row>
    <row r="85" spans="1:8" ht="18" customHeight="1">
      <c r="A85" s="122"/>
      <c r="B85" s="123"/>
      <c r="C85" s="123"/>
      <c r="D85" s="60" t="s">
        <v>11</v>
      </c>
      <c r="E85" s="61">
        <f>E83-E84</f>
        <v>1017730</v>
      </c>
      <c r="F85" s="61">
        <f t="shared" ref="F85:G85" si="36">F83-F84</f>
        <v>4085029</v>
      </c>
      <c r="G85" s="61">
        <f t="shared" si="36"/>
        <v>0</v>
      </c>
      <c r="H85" s="54">
        <f t="shared" si="0"/>
        <v>5102759</v>
      </c>
    </row>
    <row r="86" spans="1:8" ht="18" customHeight="1">
      <c r="A86" s="122"/>
      <c r="B86" s="121" t="s">
        <v>105</v>
      </c>
      <c r="C86" s="121" t="s">
        <v>106</v>
      </c>
      <c r="D86" s="58" t="s">
        <v>9</v>
      </c>
      <c r="E86" s="59">
        <v>0</v>
      </c>
      <c r="F86" s="59"/>
      <c r="G86" s="89">
        <v>3160000</v>
      </c>
      <c r="H86" s="66">
        <f t="shared" si="0"/>
        <v>3160000</v>
      </c>
    </row>
    <row r="87" spans="1:8" ht="18" customHeight="1">
      <c r="A87" s="122"/>
      <c r="B87" s="122"/>
      <c r="C87" s="122"/>
      <c r="D87" s="58" t="s">
        <v>10</v>
      </c>
      <c r="E87" s="59">
        <v>0</v>
      </c>
      <c r="F87" s="59"/>
      <c r="G87" s="89">
        <v>2629000</v>
      </c>
      <c r="H87" s="66">
        <f t="shared" ref="H87:H112" si="37">SUM(E87:G87)</f>
        <v>2629000</v>
      </c>
    </row>
    <row r="88" spans="1:8" ht="18" customHeight="1">
      <c r="A88" s="122"/>
      <c r="B88" s="122"/>
      <c r="C88" s="123"/>
      <c r="D88" s="58" t="s">
        <v>11</v>
      </c>
      <c r="E88" s="59">
        <f>E86-E87</f>
        <v>0</v>
      </c>
      <c r="F88" s="59">
        <f t="shared" ref="F88:G88" si="38">F86-F87</f>
        <v>0</v>
      </c>
      <c r="G88" s="59">
        <f t="shared" si="38"/>
        <v>531000</v>
      </c>
      <c r="H88" s="66">
        <f t="shared" si="37"/>
        <v>531000</v>
      </c>
    </row>
    <row r="89" spans="1:8" ht="18" customHeight="1">
      <c r="A89" s="122"/>
      <c r="B89" s="122"/>
      <c r="C89" s="121" t="s">
        <v>107</v>
      </c>
      <c r="D89" s="58" t="s">
        <v>9</v>
      </c>
      <c r="E89" s="89">
        <v>706400</v>
      </c>
      <c r="F89" s="89">
        <v>175000</v>
      </c>
      <c r="G89" s="89">
        <v>10018000</v>
      </c>
      <c r="H89" s="66">
        <f t="shared" si="37"/>
        <v>10899400</v>
      </c>
    </row>
    <row r="90" spans="1:8" ht="18" customHeight="1">
      <c r="A90" s="122"/>
      <c r="B90" s="122"/>
      <c r="C90" s="122"/>
      <c r="D90" s="58" t="s">
        <v>10</v>
      </c>
      <c r="E90" s="89">
        <v>706400</v>
      </c>
      <c r="F90" s="89">
        <v>175000</v>
      </c>
      <c r="G90" s="89">
        <v>5227730</v>
      </c>
      <c r="H90" s="66">
        <f t="shared" si="37"/>
        <v>6109130</v>
      </c>
    </row>
    <row r="91" spans="1:8" ht="18" customHeight="1">
      <c r="A91" s="122"/>
      <c r="B91" s="122"/>
      <c r="C91" s="123"/>
      <c r="D91" s="58" t="s">
        <v>11</v>
      </c>
      <c r="E91" s="59">
        <f>E89-E90</f>
        <v>0</v>
      </c>
      <c r="F91" s="59">
        <f t="shared" ref="F91:G91" si="39">F89-F90</f>
        <v>0</v>
      </c>
      <c r="G91" s="59">
        <f t="shared" si="39"/>
        <v>4790270</v>
      </c>
      <c r="H91" s="66">
        <f t="shared" si="37"/>
        <v>4790270</v>
      </c>
    </row>
    <row r="92" spans="1:8" ht="18" customHeight="1">
      <c r="A92" s="122"/>
      <c r="B92" s="122"/>
      <c r="C92" s="121" t="s">
        <v>108</v>
      </c>
      <c r="D92" s="58" t="s">
        <v>9</v>
      </c>
      <c r="E92" s="89">
        <v>3458600</v>
      </c>
      <c r="F92" s="59">
        <v>0</v>
      </c>
      <c r="G92" s="89">
        <v>2542000</v>
      </c>
      <c r="H92" s="66">
        <f t="shared" si="37"/>
        <v>6000600</v>
      </c>
    </row>
    <row r="93" spans="1:8" ht="18" customHeight="1">
      <c r="A93" s="122"/>
      <c r="B93" s="122"/>
      <c r="C93" s="122"/>
      <c r="D93" s="58" t="s">
        <v>10</v>
      </c>
      <c r="E93" s="89">
        <v>3458600</v>
      </c>
      <c r="F93" s="59">
        <v>0</v>
      </c>
      <c r="G93" s="89">
        <v>0</v>
      </c>
      <c r="H93" s="66">
        <f t="shared" si="37"/>
        <v>3458600</v>
      </c>
    </row>
    <row r="94" spans="1:8" ht="18" customHeight="1">
      <c r="A94" s="122"/>
      <c r="B94" s="122"/>
      <c r="C94" s="123"/>
      <c r="D94" s="58" t="s">
        <v>11</v>
      </c>
      <c r="E94" s="59">
        <f>E92-E93</f>
        <v>0</v>
      </c>
      <c r="F94" s="59">
        <f t="shared" ref="F94:G94" si="40">F92-F93</f>
        <v>0</v>
      </c>
      <c r="G94" s="59">
        <f t="shared" si="40"/>
        <v>2542000</v>
      </c>
      <c r="H94" s="66">
        <f t="shared" si="37"/>
        <v>2542000</v>
      </c>
    </row>
    <row r="95" spans="1:8" ht="18" customHeight="1">
      <c r="A95" s="122"/>
      <c r="B95" s="122"/>
      <c r="C95" s="121" t="s">
        <v>109</v>
      </c>
      <c r="D95" s="58" t="s">
        <v>9</v>
      </c>
      <c r="E95" s="59">
        <v>0</v>
      </c>
      <c r="F95" s="59"/>
      <c r="G95" s="89">
        <v>1660000</v>
      </c>
      <c r="H95" s="66">
        <f t="shared" si="37"/>
        <v>1660000</v>
      </c>
    </row>
    <row r="96" spans="1:8" ht="18" customHeight="1">
      <c r="A96" s="122"/>
      <c r="B96" s="122"/>
      <c r="C96" s="122"/>
      <c r="D96" s="58" t="s">
        <v>10</v>
      </c>
      <c r="E96" s="59">
        <v>0</v>
      </c>
      <c r="F96" s="59"/>
      <c r="G96" s="89">
        <v>1563300</v>
      </c>
      <c r="H96" s="66">
        <f t="shared" si="37"/>
        <v>1563300</v>
      </c>
    </row>
    <row r="97" spans="1:8" ht="18" customHeight="1">
      <c r="A97" s="122"/>
      <c r="B97" s="122"/>
      <c r="C97" s="123"/>
      <c r="D97" s="58" t="s">
        <v>11</v>
      </c>
      <c r="E97" s="59">
        <f>E95-E96</f>
        <v>0</v>
      </c>
      <c r="F97" s="59">
        <f t="shared" ref="F97:G97" si="41">F95-F96</f>
        <v>0</v>
      </c>
      <c r="G97" s="59">
        <f t="shared" si="41"/>
        <v>96700</v>
      </c>
      <c r="H97" s="66">
        <f t="shared" si="37"/>
        <v>96700</v>
      </c>
    </row>
    <row r="98" spans="1:8" ht="18" customHeight="1">
      <c r="A98" s="122"/>
      <c r="B98" s="122"/>
      <c r="C98" s="121" t="s">
        <v>110</v>
      </c>
      <c r="D98" s="58" t="s">
        <v>9</v>
      </c>
      <c r="E98" s="59">
        <v>0</v>
      </c>
      <c r="F98" s="59"/>
      <c r="G98" s="89">
        <v>4800000</v>
      </c>
      <c r="H98" s="66">
        <f t="shared" si="37"/>
        <v>4800000</v>
      </c>
    </row>
    <row r="99" spans="1:8" ht="18" customHeight="1">
      <c r="A99" s="122"/>
      <c r="B99" s="122"/>
      <c r="C99" s="122"/>
      <c r="D99" s="58" t="s">
        <v>10</v>
      </c>
      <c r="E99" s="59">
        <v>0</v>
      </c>
      <c r="F99" s="59"/>
      <c r="G99" s="89">
        <v>2789100</v>
      </c>
      <c r="H99" s="66">
        <f t="shared" si="37"/>
        <v>2789100</v>
      </c>
    </row>
    <row r="100" spans="1:8" ht="18" customHeight="1">
      <c r="A100" s="122"/>
      <c r="B100" s="122"/>
      <c r="C100" s="123"/>
      <c r="D100" s="58" t="s">
        <v>11</v>
      </c>
      <c r="E100" s="59">
        <f>E98-E99</f>
        <v>0</v>
      </c>
      <c r="F100" s="59">
        <f t="shared" ref="F100:G100" si="42">F98-F99</f>
        <v>0</v>
      </c>
      <c r="G100" s="59">
        <f t="shared" si="42"/>
        <v>2010900</v>
      </c>
      <c r="H100" s="66">
        <f t="shared" si="37"/>
        <v>2010900</v>
      </c>
    </row>
    <row r="101" spans="1:8" ht="18" customHeight="1">
      <c r="A101" s="122"/>
      <c r="B101" s="122"/>
      <c r="C101" s="121" t="s">
        <v>111</v>
      </c>
      <c r="D101" s="58" t="s">
        <v>9</v>
      </c>
      <c r="E101" s="59">
        <v>0</v>
      </c>
      <c r="F101" s="59">
        <v>0</v>
      </c>
      <c r="G101" s="89">
        <v>3200000</v>
      </c>
      <c r="H101" s="66">
        <f t="shared" si="37"/>
        <v>3200000</v>
      </c>
    </row>
    <row r="102" spans="1:8" ht="18" customHeight="1">
      <c r="A102" s="122"/>
      <c r="B102" s="122"/>
      <c r="C102" s="122"/>
      <c r="D102" s="58" t="s">
        <v>10</v>
      </c>
      <c r="E102" s="59">
        <v>0</v>
      </c>
      <c r="F102" s="59">
        <v>0</v>
      </c>
      <c r="G102" s="89">
        <v>684500</v>
      </c>
      <c r="H102" s="66">
        <f t="shared" si="37"/>
        <v>684500</v>
      </c>
    </row>
    <row r="103" spans="1:8" ht="18" customHeight="1">
      <c r="A103" s="122"/>
      <c r="B103" s="122"/>
      <c r="C103" s="123"/>
      <c r="D103" s="58" t="s">
        <v>11</v>
      </c>
      <c r="E103" s="59">
        <f>E101-E102</f>
        <v>0</v>
      </c>
      <c r="F103" s="59">
        <f t="shared" ref="F103:G103" si="43">F101-F102</f>
        <v>0</v>
      </c>
      <c r="G103" s="59">
        <f t="shared" si="43"/>
        <v>2515500</v>
      </c>
      <c r="H103" s="66">
        <f t="shared" si="37"/>
        <v>2515500</v>
      </c>
    </row>
    <row r="104" spans="1:8" ht="18" customHeight="1">
      <c r="A104" s="122"/>
      <c r="B104" s="122"/>
      <c r="C104" s="121" t="s">
        <v>113</v>
      </c>
      <c r="D104" s="58" t="s">
        <v>9</v>
      </c>
      <c r="E104" s="59">
        <v>0</v>
      </c>
      <c r="F104" s="59">
        <v>0</v>
      </c>
      <c r="G104" s="89">
        <v>3900000</v>
      </c>
      <c r="H104" s="66">
        <f t="shared" si="37"/>
        <v>3900000</v>
      </c>
    </row>
    <row r="105" spans="1:8" ht="18" customHeight="1">
      <c r="A105" s="122"/>
      <c r="B105" s="122"/>
      <c r="C105" s="122"/>
      <c r="D105" s="58" t="s">
        <v>10</v>
      </c>
      <c r="E105" s="59">
        <v>0</v>
      </c>
      <c r="F105" s="59">
        <v>0</v>
      </c>
      <c r="G105" s="89">
        <v>1292600</v>
      </c>
      <c r="H105" s="66">
        <f t="shared" si="37"/>
        <v>1292600</v>
      </c>
    </row>
    <row r="106" spans="1:8" ht="18" customHeight="1">
      <c r="A106" s="122"/>
      <c r="B106" s="122"/>
      <c r="C106" s="123"/>
      <c r="D106" s="58" t="s">
        <v>11</v>
      </c>
      <c r="E106" s="59">
        <f>E104-E105</f>
        <v>0</v>
      </c>
      <c r="F106" s="59">
        <f t="shared" ref="F106:G106" si="44">F104-F105</f>
        <v>0</v>
      </c>
      <c r="G106" s="59">
        <f t="shared" si="44"/>
        <v>2607400</v>
      </c>
      <c r="H106" s="66">
        <f t="shared" si="37"/>
        <v>2607400</v>
      </c>
    </row>
    <row r="107" spans="1:8" ht="18" customHeight="1">
      <c r="A107" s="122"/>
      <c r="B107" s="122"/>
      <c r="C107" s="121" t="s">
        <v>122</v>
      </c>
      <c r="D107" s="58" t="s">
        <v>9</v>
      </c>
      <c r="E107" s="59">
        <v>0</v>
      </c>
      <c r="F107" s="59">
        <v>0</v>
      </c>
      <c r="G107" s="89">
        <v>1500000</v>
      </c>
      <c r="H107" s="66">
        <f t="shared" si="37"/>
        <v>1500000</v>
      </c>
    </row>
    <row r="108" spans="1:8" ht="18" customHeight="1">
      <c r="A108" s="122"/>
      <c r="B108" s="122"/>
      <c r="C108" s="122"/>
      <c r="D108" s="58" t="s">
        <v>10</v>
      </c>
      <c r="E108" s="59">
        <v>0</v>
      </c>
      <c r="F108" s="59">
        <v>0</v>
      </c>
      <c r="G108" s="89">
        <v>0</v>
      </c>
      <c r="H108" s="66">
        <f t="shared" si="37"/>
        <v>0</v>
      </c>
    </row>
    <row r="109" spans="1:8" ht="18" customHeight="1">
      <c r="A109" s="122"/>
      <c r="B109" s="122"/>
      <c r="C109" s="123"/>
      <c r="D109" s="58" t="s">
        <v>11</v>
      </c>
      <c r="E109" s="59">
        <f>E107-E108</f>
        <v>0</v>
      </c>
      <c r="F109" s="59">
        <f t="shared" ref="F109:G109" si="45">F107-F108</f>
        <v>0</v>
      </c>
      <c r="G109" s="59">
        <f t="shared" si="45"/>
        <v>1500000</v>
      </c>
      <c r="H109" s="66">
        <f t="shared" si="37"/>
        <v>1500000</v>
      </c>
    </row>
    <row r="110" spans="1:8" ht="18" customHeight="1">
      <c r="A110" s="122"/>
      <c r="B110" s="122"/>
      <c r="C110" s="121" t="s">
        <v>112</v>
      </c>
      <c r="D110" s="78" t="s">
        <v>9</v>
      </c>
      <c r="E110" s="59">
        <v>0</v>
      </c>
      <c r="F110" s="59"/>
      <c r="G110" s="89">
        <v>1500000</v>
      </c>
      <c r="H110" s="66">
        <f t="shared" si="37"/>
        <v>1500000</v>
      </c>
    </row>
    <row r="111" spans="1:8" ht="18" customHeight="1">
      <c r="A111" s="122"/>
      <c r="B111" s="122"/>
      <c r="C111" s="122"/>
      <c r="D111" s="78" t="s">
        <v>10</v>
      </c>
      <c r="E111" s="59">
        <v>0</v>
      </c>
      <c r="F111" s="59"/>
      <c r="G111" s="89">
        <v>850000</v>
      </c>
      <c r="H111" s="66">
        <f t="shared" si="37"/>
        <v>850000</v>
      </c>
    </row>
    <row r="112" spans="1:8" ht="18" customHeight="1">
      <c r="A112" s="122"/>
      <c r="B112" s="122"/>
      <c r="C112" s="123"/>
      <c r="D112" s="78" t="s">
        <v>11</v>
      </c>
      <c r="E112" s="59">
        <f>E110-E111</f>
        <v>0</v>
      </c>
      <c r="F112" s="59">
        <f t="shared" ref="F112:G112" si="46">F110-F111</f>
        <v>0</v>
      </c>
      <c r="G112" s="59">
        <f t="shared" si="46"/>
        <v>650000</v>
      </c>
      <c r="H112" s="66">
        <f t="shared" si="37"/>
        <v>650000</v>
      </c>
    </row>
    <row r="113" spans="1:8" ht="18" customHeight="1">
      <c r="A113" s="122"/>
      <c r="B113" s="122"/>
      <c r="C113" s="121" t="s">
        <v>5</v>
      </c>
      <c r="D113" s="60" t="s">
        <v>9</v>
      </c>
      <c r="E113" s="61">
        <f>E86+E89+E92+E95+E98+E101+E104+E107+E110</f>
        <v>4165000</v>
      </c>
      <c r="F113" s="61">
        <f t="shared" ref="F113:H113" si="47">F86+F89+F92+F95+F98+F101+F104+F107+F110</f>
        <v>175000</v>
      </c>
      <c r="G113" s="61">
        <f t="shared" si="47"/>
        <v>32280000</v>
      </c>
      <c r="H113" s="61">
        <f t="shared" si="47"/>
        <v>36620000</v>
      </c>
    </row>
    <row r="114" spans="1:8" ht="18" customHeight="1">
      <c r="A114" s="122"/>
      <c r="B114" s="122"/>
      <c r="C114" s="122"/>
      <c r="D114" s="60" t="s">
        <v>10</v>
      </c>
      <c r="E114" s="61">
        <f>E87+E90+E93+E96+E99+E102+E105+E108+E111</f>
        <v>4165000</v>
      </c>
      <c r="F114" s="61">
        <f t="shared" ref="F114:H114" si="48">F87+F90+F93+F96+F99+F102+F105+F108+F111</f>
        <v>175000</v>
      </c>
      <c r="G114" s="61">
        <f t="shared" si="48"/>
        <v>15036230</v>
      </c>
      <c r="H114" s="61">
        <f t="shared" si="48"/>
        <v>19376230</v>
      </c>
    </row>
    <row r="115" spans="1:8" ht="18" customHeight="1">
      <c r="A115" s="122"/>
      <c r="B115" s="123"/>
      <c r="C115" s="123"/>
      <c r="D115" s="60" t="s">
        <v>11</v>
      </c>
      <c r="E115" s="61">
        <f>E113-E114</f>
        <v>0</v>
      </c>
      <c r="F115" s="61">
        <f t="shared" ref="F115:G115" si="49">F113-F114</f>
        <v>0</v>
      </c>
      <c r="G115" s="61">
        <f t="shared" si="49"/>
        <v>17243770</v>
      </c>
      <c r="H115" s="54">
        <f t="shared" ref="H115:H118" si="50">SUM(E115:G115)</f>
        <v>17243770</v>
      </c>
    </row>
    <row r="116" spans="1:8" ht="18" customHeight="1">
      <c r="A116" s="55"/>
      <c r="B116" s="55"/>
      <c r="C116" s="55"/>
      <c r="D116" s="60" t="s">
        <v>9</v>
      </c>
      <c r="E116" s="61">
        <f t="shared" ref="E116:G117" si="51">E83+E113</f>
        <v>95939000</v>
      </c>
      <c r="F116" s="61">
        <f t="shared" si="51"/>
        <v>37466000</v>
      </c>
      <c r="G116" s="61">
        <f t="shared" si="51"/>
        <v>32280000</v>
      </c>
      <c r="H116" s="54">
        <f t="shared" si="50"/>
        <v>165685000</v>
      </c>
    </row>
    <row r="117" spans="1:8" ht="18" customHeight="1">
      <c r="A117" s="55"/>
      <c r="B117" s="55"/>
      <c r="C117" s="55" t="s">
        <v>114</v>
      </c>
      <c r="D117" s="60" t="s">
        <v>10</v>
      </c>
      <c r="E117" s="61">
        <f t="shared" si="51"/>
        <v>94921270</v>
      </c>
      <c r="F117" s="61">
        <f t="shared" si="51"/>
        <v>33380971</v>
      </c>
      <c r="G117" s="61">
        <f t="shared" si="51"/>
        <v>15036230</v>
      </c>
      <c r="H117" s="54">
        <f t="shared" si="50"/>
        <v>143338471</v>
      </c>
    </row>
    <row r="118" spans="1:8" ht="18" customHeight="1">
      <c r="A118" s="55"/>
      <c r="B118" s="55"/>
      <c r="C118" s="55"/>
      <c r="D118" s="60" t="s">
        <v>11</v>
      </c>
      <c r="E118" s="61">
        <f>E116-E117</f>
        <v>1017730</v>
      </c>
      <c r="F118" s="61">
        <f t="shared" ref="F118:G118" si="52">F116-F117</f>
        <v>4085029</v>
      </c>
      <c r="G118" s="61">
        <f t="shared" si="52"/>
        <v>17243770</v>
      </c>
      <c r="H118" s="54">
        <f t="shared" si="50"/>
        <v>22346529</v>
      </c>
    </row>
    <row r="119" spans="1:8" ht="18" customHeight="1">
      <c r="A119" s="121" t="s">
        <v>36</v>
      </c>
      <c r="B119" s="121" t="s">
        <v>36</v>
      </c>
      <c r="C119" s="121" t="s">
        <v>36</v>
      </c>
      <c r="D119" s="58" t="s">
        <v>9</v>
      </c>
      <c r="E119" s="59">
        <v>0</v>
      </c>
      <c r="F119" s="59">
        <v>0</v>
      </c>
      <c r="G119" s="59">
        <v>0</v>
      </c>
      <c r="H119" s="53">
        <f t="shared" ref="H119:H130" si="53">SUM(E119:G119)</f>
        <v>0</v>
      </c>
    </row>
    <row r="120" spans="1:8" ht="18" customHeight="1">
      <c r="A120" s="122"/>
      <c r="B120" s="122"/>
      <c r="C120" s="122"/>
      <c r="D120" s="58" t="s">
        <v>10</v>
      </c>
      <c r="E120" s="59">
        <v>0</v>
      </c>
      <c r="F120" s="59">
        <v>0</v>
      </c>
      <c r="G120" s="59">
        <v>0</v>
      </c>
      <c r="H120" s="53">
        <f t="shared" si="53"/>
        <v>0</v>
      </c>
    </row>
    <row r="121" spans="1:8" ht="18" customHeight="1">
      <c r="A121" s="123"/>
      <c r="B121" s="123"/>
      <c r="C121" s="123"/>
      <c r="D121" s="58" t="s">
        <v>11</v>
      </c>
      <c r="E121" s="59">
        <f>E119-E120</f>
        <v>0</v>
      </c>
      <c r="F121" s="59">
        <f t="shared" ref="F121:G121" si="54">F119-F120</f>
        <v>0</v>
      </c>
      <c r="G121" s="59">
        <f t="shared" si="54"/>
        <v>0</v>
      </c>
      <c r="H121" s="53">
        <f t="shared" si="53"/>
        <v>0</v>
      </c>
    </row>
    <row r="122" spans="1:8" ht="18" customHeight="1">
      <c r="A122" s="121"/>
      <c r="B122" s="121" t="s">
        <v>39</v>
      </c>
      <c r="C122" s="121" t="s">
        <v>37</v>
      </c>
      <c r="D122" s="58" t="s">
        <v>9</v>
      </c>
      <c r="E122" s="59">
        <v>0</v>
      </c>
      <c r="F122" s="59">
        <v>0</v>
      </c>
      <c r="G122" s="59">
        <v>0</v>
      </c>
      <c r="H122" s="53">
        <f t="shared" si="53"/>
        <v>0</v>
      </c>
    </row>
    <row r="123" spans="1:8" ht="18" customHeight="1">
      <c r="A123" s="122"/>
      <c r="B123" s="122"/>
      <c r="C123" s="122"/>
      <c r="D123" s="58" t="s">
        <v>10</v>
      </c>
      <c r="E123" s="59">
        <v>0</v>
      </c>
      <c r="F123" s="59">
        <v>0</v>
      </c>
      <c r="G123" s="59">
        <v>0</v>
      </c>
      <c r="H123" s="53">
        <f t="shared" si="53"/>
        <v>0</v>
      </c>
    </row>
    <row r="124" spans="1:8" ht="18" customHeight="1">
      <c r="A124" s="122"/>
      <c r="B124" s="122"/>
      <c r="C124" s="123"/>
      <c r="D124" s="58" t="s">
        <v>11</v>
      </c>
      <c r="E124" s="59">
        <f>E122-E123</f>
        <v>0</v>
      </c>
      <c r="F124" s="59">
        <f>F122-F123</f>
        <v>0</v>
      </c>
      <c r="G124" s="59">
        <f>G122-G123</f>
        <v>0</v>
      </c>
      <c r="H124" s="53">
        <f t="shared" si="53"/>
        <v>0</v>
      </c>
    </row>
    <row r="125" spans="1:8" ht="18" customHeight="1">
      <c r="A125" s="122"/>
      <c r="B125" s="122"/>
      <c r="C125" s="121" t="s">
        <v>38</v>
      </c>
      <c r="D125" s="58" t="s">
        <v>9</v>
      </c>
      <c r="E125" s="89">
        <v>8706000</v>
      </c>
      <c r="F125" s="59">
        <v>0</v>
      </c>
      <c r="G125" s="59">
        <v>0</v>
      </c>
      <c r="H125" s="53">
        <f t="shared" si="53"/>
        <v>8706000</v>
      </c>
    </row>
    <row r="126" spans="1:8" ht="18" customHeight="1">
      <c r="A126" s="122"/>
      <c r="B126" s="122"/>
      <c r="C126" s="122"/>
      <c r="D126" s="58" t="s">
        <v>10</v>
      </c>
      <c r="E126" s="89">
        <v>8705670</v>
      </c>
      <c r="F126" s="59">
        <v>0</v>
      </c>
      <c r="G126" s="59">
        <v>0</v>
      </c>
      <c r="H126" s="53">
        <f t="shared" si="53"/>
        <v>8705670</v>
      </c>
    </row>
    <row r="127" spans="1:8" ht="18" customHeight="1">
      <c r="A127" s="122"/>
      <c r="B127" s="122"/>
      <c r="C127" s="123"/>
      <c r="D127" s="58" t="s">
        <v>11</v>
      </c>
      <c r="E127" s="59">
        <f>E125-E126</f>
        <v>330</v>
      </c>
      <c r="F127" s="59">
        <f t="shared" ref="F127:G127" si="55">F125-F126</f>
        <v>0</v>
      </c>
      <c r="G127" s="59">
        <f t="shared" si="55"/>
        <v>0</v>
      </c>
      <c r="H127" s="53">
        <f t="shared" si="53"/>
        <v>330</v>
      </c>
    </row>
    <row r="128" spans="1:8" ht="18" customHeight="1">
      <c r="A128" s="122"/>
      <c r="B128" s="122"/>
      <c r="C128" s="128"/>
      <c r="D128" s="60" t="s">
        <v>9</v>
      </c>
      <c r="E128" s="61">
        <f>E122+E125</f>
        <v>8706000</v>
      </c>
      <c r="F128" s="61">
        <f t="shared" ref="F128:G128" si="56">F122+F125</f>
        <v>0</v>
      </c>
      <c r="G128" s="61">
        <f t="shared" si="56"/>
        <v>0</v>
      </c>
      <c r="H128" s="54">
        <f t="shared" si="53"/>
        <v>8706000</v>
      </c>
    </row>
    <row r="129" spans="1:10" ht="18" customHeight="1">
      <c r="A129" s="122"/>
      <c r="B129" s="122"/>
      <c r="C129" s="129"/>
      <c r="D129" s="60" t="s">
        <v>10</v>
      </c>
      <c r="E129" s="61">
        <f>E123+E126</f>
        <v>8705670</v>
      </c>
      <c r="F129" s="61">
        <f t="shared" ref="F129:G129" si="57">F123+F126</f>
        <v>0</v>
      </c>
      <c r="G129" s="61">
        <f t="shared" si="57"/>
        <v>0</v>
      </c>
      <c r="H129" s="54">
        <f t="shared" si="53"/>
        <v>8705670</v>
      </c>
    </row>
    <row r="130" spans="1:10" ht="18" customHeight="1">
      <c r="A130" s="122"/>
      <c r="B130" s="123"/>
      <c r="C130" s="130"/>
      <c r="D130" s="60" t="s">
        <v>11</v>
      </c>
      <c r="E130" s="61">
        <f>E128-E129</f>
        <v>330</v>
      </c>
      <c r="F130" s="61">
        <f t="shared" ref="F130:G130" si="58">F128-F129</f>
        <v>0</v>
      </c>
      <c r="G130" s="61">
        <f t="shared" si="58"/>
        <v>0</v>
      </c>
      <c r="H130" s="54">
        <f t="shared" si="53"/>
        <v>330</v>
      </c>
    </row>
    <row r="131" spans="1:10">
      <c r="A131" s="115" t="s">
        <v>15</v>
      </c>
      <c r="B131" s="116"/>
      <c r="C131" s="116"/>
      <c r="D131" s="41" t="s">
        <v>9</v>
      </c>
      <c r="E131" s="43">
        <f t="shared" ref="E131:G132" si="59">E56+E68+E116+E128</f>
        <v>854952000</v>
      </c>
      <c r="F131" s="43">
        <f t="shared" si="59"/>
        <v>84615000</v>
      </c>
      <c r="G131" s="43">
        <f t="shared" si="59"/>
        <v>51556000</v>
      </c>
      <c r="H131" s="43">
        <f>SUM(E131:G131)</f>
        <v>991123000</v>
      </c>
    </row>
    <row r="132" spans="1:10">
      <c r="A132" s="117"/>
      <c r="B132" s="118"/>
      <c r="C132" s="118"/>
      <c r="D132" s="42" t="s">
        <v>10</v>
      </c>
      <c r="E132" s="43">
        <f t="shared" si="59"/>
        <v>808468060</v>
      </c>
      <c r="F132" s="43">
        <f t="shared" si="59"/>
        <v>77068001</v>
      </c>
      <c r="G132" s="43">
        <f t="shared" si="59"/>
        <v>24318109</v>
      </c>
      <c r="H132" s="43">
        <f t="shared" ref="H132:H133" si="60">SUM(E132:G132)</f>
        <v>909854170</v>
      </c>
      <c r="J132" s="76"/>
    </row>
    <row r="133" spans="1:10">
      <c r="A133" s="119"/>
      <c r="B133" s="120"/>
      <c r="C133" s="120"/>
      <c r="D133" s="42" t="s">
        <v>11</v>
      </c>
      <c r="E133" s="52">
        <f>E131-E132</f>
        <v>46483940</v>
      </c>
      <c r="F133" s="52">
        <f t="shared" ref="F133:G133" si="61">F131-F132</f>
        <v>7546999</v>
      </c>
      <c r="G133" s="52">
        <f t="shared" si="61"/>
        <v>27237891</v>
      </c>
      <c r="H133" s="43">
        <f t="shared" si="60"/>
        <v>81268830</v>
      </c>
    </row>
    <row r="135" spans="1:10">
      <c r="H135" s="76"/>
    </row>
  </sheetData>
  <mergeCells count="65">
    <mergeCell ref="C110:C112"/>
    <mergeCell ref="B122:B130"/>
    <mergeCell ref="C32:C34"/>
    <mergeCell ref="A131:C133"/>
    <mergeCell ref="C104:C106"/>
    <mergeCell ref="C95:C97"/>
    <mergeCell ref="C98:C100"/>
    <mergeCell ref="C89:C91"/>
    <mergeCell ref="C92:C94"/>
    <mergeCell ref="C86:C88"/>
    <mergeCell ref="C80:C82"/>
    <mergeCell ref="C83:C85"/>
    <mergeCell ref="C74:C76"/>
    <mergeCell ref="C77:C79"/>
    <mergeCell ref="B71:B85"/>
    <mergeCell ref="A59:A70"/>
    <mergeCell ref="A1:H1"/>
    <mergeCell ref="G2:H2"/>
    <mergeCell ref="A128:A130"/>
    <mergeCell ref="C128:C130"/>
    <mergeCell ref="A122:A124"/>
    <mergeCell ref="C122:C124"/>
    <mergeCell ref="A125:A127"/>
    <mergeCell ref="C125:C127"/>
    <mergeCell ref="A119:A121"/>
    <mergeCell ref="B119:B121"/>
    <mergeCell ref="C107:C109"/>
    <mergeCell ref="C113:C115"/>
    <mergeCell ref="B86:B115"/>
    <mergeCell ref="A71:A115"/>
    <mergeCell ref="C119:C121"/>
    <mergeCell ref="C101:C103"/>
    <mergeCell ref="C11:C13"/>
    <mergeCell ref="C14:C16"/>
    <mergeCell ref="C65:C67"/>
    <mergeCell ref="C71:C73"/>
    <mergeCell ref="C59:C61"/>
    <mergeCell ref="B5:B22"/>
    <mergeCell ref="F3:F4"/>
    <mergeCell ref="G3:G4"/>
    <mergeCell ref="H3:H4"/>
    <mergeCell ref="C5:C7"/>
    <mergeCell ref="C8:C10"/>
    <mergeCell ref="A3:C3"/>
    <mergeCell ref="D3:D4"/>
    <mergeCell ref="E3:E4"/>
    <mergeCell ref="A5:A58"/>
    <mergeCell ref="C41:C43"/>
    <mergeCell ref="C44:C46"/>
    <mergeCell ref="C35:C37"/>
    <mergeCell ref="C38:C40"/>
    <mergeCell ref="C17:C19"/>
    <mergeCell ref="C20:C22"/>
    <mergeCell ref="B59:B70"/>
    <mergeCell ref="B23:B34"/>
    <mergeCell ref="C23:C25"/>
    <mergeCell ref="C26:C28"/>
    <mergeCell ref="C29:C31"/>
    <mergeCell ref="C62:C64"/>
    <mergeCell ref="C53:C55"/>
    <mergeCell ref="B56:B58"/>
    <mergeCell ref="C56:C58"/>
    <mergeCell ref="C47:C49"/>
    <mergeCell ref="C50:C52"/>
    <mergeCell ref="B35:B5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"/>
  <sheetViews>
    <sheetView workbookViewId="0">
      <selection activeCell="G5" sqref="G5"/>
    </sheetView>
  </sheetViews>
  <sheetFormatPr defaultRowHeight="16.5"/>
  <cols>
    <col min="1" max="1" width="5.625" customWidth="1"/>
    <col min="2" max="2" width="9.25" customWidth="1"/>
    <col min="3" max="3" width="12.75" customWidth="1"/>
    <col min="4" max="4" width="8.75" customWidth="1"/>
    <col min="5" max="5" width="7.5" customWidth="1"/>
    <col min="6" max="6" width="7.625" customWidth="1"/>
    <col min="7" max="7" width="8.625" customWidth="1"/>
    <col min="8" max="8" width="9" customWidth="1"/>
    <col min="9" max="9" width="10.25" customWidth="1"/>
  </cols>
  <sheetData>
    <row r="1" spans="1:9" ht="45" customHeight="1">
      <c r="A1" s="131" t="s">
        <v>80</v>
      </c>
      <c r="B1" s="131"/>
      <c r="C1" s="131"/>
      <c r="D1" s="131"/>
      <c r="E1" s="131"/>
      <c r="F1" s="131"/>
      <c r="G1" s="131"/>
      <c r="H1" s="131"/>
      <c r="I1" s="131"/>
    </row>
    <row r="2" spans="1:9" s="4" customFormat="1" ht="24.75" customHeight="1">
      <c r="A2" s="4" t="s">
        <v>16</v>
      </c>
    </row>
    <row r="3" spans="1:9">
      <c r="A3" s="132" t="s">
        <v>62</v>
      </c>
      <c r="B3" s="132" t="s">
        <v>63</v>
      </c>
      <c r="C3" s="132" t="s">
        <v>64</v>
      </c>
      <c r="D3" s="132" t="s">
        <v>65</v>
      </c>
      <c r="E3" s="132" t="s">
        <v>66</v>
      </c>
      <c r="F3" s="132" t="s">
        <v>67</v>
      </c>
      <c r="G3" s="133" t="s">
        <v>68</v>
      </c>
      <c r="H3" s="134"/>
      <c r="I3" s="135"/>
    </row>
    <row r="4" spans="1:9">
      <c r="A4" s="132"/>
      <c r="B4" s="132"/>
      <c r="C4" s="132"/>
      <c r="D4" s="132"/>
      <c r="E4" s="132"/>
      <c r="F4" s="132"/>
      <c r="G4" s="38" t="s">
        <v>69</v>
      </c>
      <c r="H4" s="38" t="s">
        <v>70</v>
      </c>
      <c r="I4" s="38" t="s">
        <v>71</v>
      </c>
    </row>
    <row r="5" spans="1:9" ht="43.5" customHeight="1">
      <c r="A5" s="37">
        <v>1</v>
      </c>
      <c r="B5" s="37" t="s">
        <v>72</v>
      </c>
      <c r="C5" s="37" t="s">
        <v>73</v>
      </c>
      <c r="D5" s="37" t="s">
        <v>74</v>
      </c>
      <c r="E5" s="37" t="s">
        <v>75</v>
      </c>
      <c r="F5" s="37" t="s">
        <v>76</v>
      </c>
      <c r="G5" s="37" t="s">
        <v>77</v>
      </c>
      <c r="H5" s="37" t="s">
        <v>78</v>
      </c>
      <c r="I5" s="37" t="s">
        <v>79</v>
      </c>
    </row>
  </sheetData>
  <mergeCells count="8">
    <mergeCell ref="A1:I1"/>
    <mergeCell ref="A3:A4"/>
    <mergeCell ref="B3:B4"/>
    <mergeCell ref="C3:C4"/>
    <mergeCell ref="D3:D4"/>
    <mergeCell ref="E3:E4"/>
    <mergeCell ref="F3:F4"/>
    <mergeCell ref="G3: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1.결산총괄표</vt:lpstr>
      <vt:lpstr>2.세입결산서</vt:lpstr>
      <vt:lpstr>3.세출결산서</vt:lpstr>
      <vt:lpstr>차량 명세서 </vt:lpstr>
      <vt:lpstr>'3.세출결산서'!Print_Titles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grouphome</dc:creator>
  <cp:lastModifiedBy>USER</cp:lastModifiedBy>
  <cp:lastPrinted>2023-02-20T01:50:25Z</cp:lastPrinted>
  <dcterms:created xsi:type="dcterms:W3CDTF">2018-01-15T06:37:45Z</dcterms:created>
  <dcterms:modified xsi:type="dcterms:W3CDTF">2023-03-15T04:54:54Z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C:\Users\grouphome\Desktop\2017년 회계감사 자료 (결산보고)\세입결산서 (2017).xlsx</vt:lpwstr>
  </property>
</Properties>
</file>